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Dashboard" sheetId="1" r:id="rId1"/>
    <sheet name="Yearly Calendar" sheetId="2" r:id="rId2"/>
    <sheet name="Monthly Planner" sheetId="3" r:id="rId3"/>
    <sheet name="Weekly Planner" sheetId="4" r:id="rId4"/>
    <sheet name="Event Tracker" sheetId="5" r:id="rId5"/>
    <sheet name="Holidays" sheetId="6" r:id="rId6"/>
    <sheet name="Birthdays" sheetId="7" r:id="rId7"/>
    <sheet name="Charts" sheetId="8" r:id="rId8"/>
    <sheet name="Instructions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<sst xmlns="http://schemas.openxmlformats.org/spreadsheetml/2006/main" count="859" uniqueCount="420">
  <si>
    <t>📅 Calendar Template Pro 2024</t>
  </si>
  <si>
    <t>Your Complete Annual Planning System</t>
  </si>
  <si>
    <t>Total Events</t>
  </si>
  <si>
    <t>Upcoming (7 days)</t>
  </si>
  <si>
    <t>Birthdays This Month</t>
  </si>
  <si>
    <t>Holidays This Year</t>
  </si>
  <si>
    <t>All events tracked</t>
  </si>
  <si>
    <t>Next 7 days</t>
  </si>
  <si>
    <t>Don't forget!</t>
  </si>
  <si>
    <t>Public holidays</t>
  </si>
  <si>
    <t>Monthly Event Summary</t>
  </si>
  <si>
    <t>Month</t>
  </si>
  <si>
    <t>Events</t>
  </si>
  <si>
    <t>Holidays</t>
  </si>
  <si>
    <t>Birthdays</t>
  </si>
  <si>
    <t>Work Days</t>
  </si>
  <si>
    <t>Weekend Days</t>
  </si>
  <si>
    <t>Key Events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</si>
  <si>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</si>
  <si>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</si>
  <si>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</si>
  <si>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</si>
  <si>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</si>
  <si>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</si>
  <si>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</si>
  <si>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</si>
  <si>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</si>
  <si>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</si>
  <si>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</si>
  <si>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</si>
  <si>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</si>
  <si>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📅 Yearly Calendar 2024</t>
  </si>
  <si>
    <t>Mon</t>
  </si>
  <si>
    <t>Tue</t>
  </si>
  <si>
    <t>Wed</t>
  </si>
  <si>
    <t>Thu</t>
  </si>
  <si>
    <t>Fri</t>
  </si>
  <si>
    <t>Sat</t>
  </si>
  <si>
    <t>Sun</t>
  </si>
  <si>
    <t>📋 Monthly Planner</t>
  </si>
  <si>
    <t>Month:</t>
  </si>
  <si>
    <t>Year:</t>
  </si>
  <si>
    <t>Monthly Goals &amp; Priorities</t>
  </si>
  <si>
    <t>#</t>
  </si>
  <si>
    <t>Goal</t>
  </si>
  <si>
    <t>Priority</t>
  </si>
  <si>
    <t>Target Date</t>
  </si>
  <si>
    <t>Status</t>
  </si>
  <si>
    <t>Notes</t>
  </si>
  <si>
    <t>Complete Q1 project deliverables</t>
  </si>
  <si>
    <t>High</t>
  </si>
  <si>
    <t>2024-01-31</t>
  </si>
  <si>
    <t>In Progress</t>
  </si>
  <si>
    <t>Focus on quality</t>
  </si>
  <si>
    <t>Team building event planning</t>
  </si>
  <si>
    <t>Medium</t>
  </si>
  <si>
    <t>2024-01-15</t>
  </si>
  <si>
    <t>Not Started</t>
  </si>
  <si>
    <t>Budget approved</t>
  </si>
  <si>
    <t>Review and update processes</t>
  </si>
  <si>
    <t>2024-01-20</t>
  </si>
  <si>
    <t>Priority areas identified</t>
  </si>
  <si>
    <t>Client follow-up calls</t>
  </si>
  <si>
    <t>2024-01-25</t>
  </si>
  <si>
    <t>15 clients to contact</t>
  </si>
  <si>
    <t>Professional development course</t>
  </si>
  <si>
    <t>Low</t>
  </si>
  <si>
    <t>Online course enrolled</t>
  </si>
  <si>
    <t>Monthly report preparation</t>
  </si>
  <si>
    <t>2024-01-28</t>
  </si>
  <si>
    <t>Due to management</t>
  </si>
  <si>
    <t>Office organization day</t>
  </si>
  <si>
    <t>2024-01-12</t>
  </si>
  <si>
    <t>Completed</t>
  </si>
  <si>
    <t>Done ahead of schedule</t>
  </si>
  <si>
    <t>Budget review meeting</t>
  </si>
  <si>
    <t>2024-01-18</t>
  </si>
  <si>
    <t>With finance team</t>
  </si>
  <si>
    <t>Weekly Breakdown</t>
  </si>
  <si>
    <t>Week</t>
  </si>
  <si>
    <t>Dates</t>
  </si>
  <si>
    <t>Key Tasks</t>
  </si>
  <si>
    <t>Meetings</t>
  </si>
  <si>
    <t>Deadlines</t>
  </si>
  <si>
    <t>Week 1</t>
  </si>
  <si>
    <t>Jan 1-7</t>
  </si>
  <si>
    <t>Project kickoff, Planning</t>
  </si>
  <si>
    <t>3</t>
  </si>
  <si>
    <t>Jan 5</t>
  </si>
  <si>
    <t>Good start</t>
  </si>
  <si>
    <t>Week 2</t>
  </si>
  <si>
    <t>Jan 8-14</t>
  </si>
  <si>
    <t>Development phase 1</t>
  </si>
  <si>
    <t>4</t>
  </si>
  <si>
    <t>Jan 12</t>
  </si>
  <si>
    <t>On track</t>
  </si>
  <si>
    <t>Week 3</t>
  </si>
  <si>
    <t>Jan 15-21</t>
  </si>
  <si>
    <t>Testing &amp; review</t>
  </si>
  <si>
    <t>2</t>
  </si>
  <si>
    <t>Jan 20</t>
  </si>
  <si>
    <t>Minor delays</t>
  </si>
  <si>
    <t>Week 4</t>
  </si>
  <si>
    <t>Jan 22-28</t>
  </si>
  <si>
    <t>Final delivery</t>
  </si>
  <si>
    <t>Jan 28</t>
  </si>
  <si>
    <t>Critical week</t>
  </si>
  <si>
    <t>Week 5</t>
  </si>
  <si>
    <t>Jan 29-31</t>
  </si>
  <si>
    <t>Wrap up &amp; report</t>
  </si>
  <si>
    <t>1</t>
  </si>
  <si>
    <t>Jan 31</t>
  </si>
  <si>
    <t>Month end</t>
  </si>
  <si>
    <t>📝 Weekly Planner</t>
  </si>
  <si>
    <t>Week:</t>
  </si>
  <si>
    <t>Week 3, January 2024</t>
  </si>
  <si>
    <t>Focus:</t>
  </si>
  <si>
    <t>Testing &amp; Review Phase</t>
  </si>
  <si>
    <t>Weekly Priorities</t>
  </si>
  <si>
    <t>Task</t>
  </si>
  <si>
    <t>Due Day</t>
  </si>
  <si>
    <t>Time Est.</t>
  </si>
  <si>
    <t>Owner</t>
  </si>
  <si>
    <t>Unit testing - Module A</t>
  </si>
  <si>
    <t>Monday</t>
  </si>
  <si>
    <t>4 hrs</t>
  </si>
  <si>
    <t>John</t>
  </si>
  <si>
    <t>All tests passed</t>
  </si>
  <si>
    <t>Unit testing - Module B</t>
  </si>
  <si>
    <t>Tuesday</t>
  </si>
  <si>
    <t>3 hrs</t>
  </si>
  <si>
    <t>2 bugs found</t>
  </si>
  <si>
    <t>Integration testing</t>
  </si>
  <si>
    <t>Wednesday</t>
  </si>
  <si>
    <t>6 hrs</t>
  </si>
  <si>
    <t>Team</t>
  </si>
  <si>
    <t>Cross-module tests</t>
  </si>
  <si>
    <t>Bug fixes from QA</t>
  </si>
  <si>
    <t>Thursday</t>
  </si>
  <si>
    <t>Sarah</t>
  </si>
  <si>
    <t>Priority bugs first</t>
  </si>
  <si>
    <t>Code review session</t>
  </si>
  <si>
    <t>2 hrs</t>
  </si>
  <si>
    <t>Mike</t>
  </si>
  <si>
    <t>Reviewed 5 PRs</t>
  </si>
  <si>
    <t>Documentation update</t>
  </si>
  <si>
    <t>Lisa</t>
  </si>
  <si>
    <t>API docs needed</t>
  </si>
  <si>
    <t>Client demo preparation</t>
  </si>
  <si>
    <t>Demo environment</t>
  </si>
  <si>
    <t>Sprint retrospective</t>
  </si>
  <si>
    <t>Friday</t>
  </si>
  <si>
    <t>1 hr</t>
  </si>
  <si>
    <t>All</t>
  </si>
  <si>
    <t>Team meeting</t>
  </si>
  <si>
    <t>Performance optimization</t>
  </si>
  <si>
    <t>Database queries</t>
  </si>
  <si>
    <t>Security review checklist</t>
  </si>
  <si>
    <t>Compliance check</t>
  </si>
  <si>
    <t>Daily Schedule Template</t>
  </si>
  <si>
    <t>Time</t>
  </si>
  <si>
    <t>Saturday</t>
  </si>
  <si>
    <t>Sunday</t>
  </si>
  <si>
    <t>8:00-9:00</t>
  </si>
  <si>
    <t>Morning standup</t>
  </si>
  <si>
    <t/>
  </si>
  <si>
    <t>9:00-10:00</t>
  </si>
  <si>
    <t>Email &amp; planning</t>
  </si>
  <si>
    <t>Unit testing B</t>
  </si>
  <si>
    <t>Integration test</t>
  </si>
  <si>
    <t>Bug fixes</t>
  </si>
  <si>
    <t>Sprint review</t>
  </si>
  <si>
    <t>10:00-12:00</t>
  </si>
  <si>
    <t>Code review</t>
  </si>
  <si>
    <t>Client demo</t>
  </si>
  <si>
    <t>12:00-13:00</t>
  </si>
  <si>
    <t>Lunch</t>
  </si>
  <si>
    <t>13:00-15:00</t>
  </si>
  <si>
    <t>Unit testing A</t>
  </si>
  <si>
    <t>Perf optimization</t>
  </si>
  <si>
    <t>Documentation</t>
  </si>
  <si>
    <t>Retrospective</t>
  </si>
  <si>
    <t>15:00-17:00</t>
  </si>
  <si>
    <t>Development</t>
  </si>
  <si>
    <t>Security review</t>
  </si>
  <si>
    <t>Week wrap-up</t>
  </si>
  <si>
    <t>17:00-18:00</t>
  </si>
  <si>
    <t>Email &amp; wrap-up</t>
  </si>
  <si>
    <t>Plan next week</t>
  </si>
  <si>
    <t>🎯 Event Tracker</t>
  </si>
  <si>
    <t>Date</t>
  </si>
  <si>
    <t>Event Name</t>
  </si>
  <si>
    <t>Category</t>
  </si>
  <si>
    <t>Location</t>
  </si>
  <si>
    <t>Reminder</t>
  </si>
  <si>
    <t>2024-01-01</t>
  </si>
  <si>
    <t>New Year's Day</t>
  </si>
  <si>
    <t>Holiday</t>
  </si>
  <si>
    <t>All Day</t>
  </si>
  <si>
    <t>Office</t>
  </si>
  <si>
    <t>1 day before</t>
  </si>
  <si>
    <t>Public holiday</t>
  </si>
  <si>
    <t>2024-01-08</t>
  </si>
  <si>
    <t>Team Kickoff Meeting</t>
  </si>
  <si>
    <t>Work</t>
  </si>
  <si>
    <t>10:00</t>
  </si>
  <si>
    <t>Conference Room A</t>
  </si>
  <si>
    <t>Q1 planning</t>
  </si>
  <si>
    <t>Martin Luther King Jr. Day</t>
  </si>
  <si>
    <t>Project Deadline</t>
  </si>
  <si>
    <t>17:00</t>
  </si>
  <si>
    <t>3 days before</t>
  </si>
  <si>
    <t>Q1 deliverables</t>
  </si>
  <si>
    <t>Client Presentation</t>
  </si>
  <si>
    <t>14:00</t>
  </si>
  <si>
    <t>Client Office</t>
  </si>
  <si>
    <t>2 days before</t>
  </si>
  <si>
    <t>Annual review</t>
  </si>
  <si>
    <t>2024-02-02</t>
  </si>
  <si>
    <t>Company Anniversary</t>
  </si>
  <si>
    <t>Celebration</t>
  </si>
  <si>
    <t>18:00</t>
  </si>
  <si>
    <t>Restaurant</t>
  </si>
  <si>
    <t>1 week before</t>
  </si>
  <si>
    <t>5th anniversary</t>
  </si>
  <si>
    <t>2024-02-14</t>
  </si>
  <si>
    <t>Valentine's Day</t>
  </si>
  <si>
    <t>Personal</t>
  </si>
  <si>
    <t>2024-02-19</t>
  </si>
  <si>
    <t>Presidents' Day</t>
  </si>
  <si>
    <t>2024-03-08</t>
  </si>
  <si>
    <t>International Women's Day</t>
  </si>
  <si>
    <t>12:00</t>
  </si>
  <si>
    <t>Team lunch</t>
  </si>
  <si>
    <t>2024-03-17</t>
  </si>
  <si>
    <t>St. Patrick's Day</t>
  </si>
  <si>
    <t>2024-03-29</t>
  </si>
  <si>
    <t>Good Friday</t>
  </si>
  <si>
    <t>2024-04-01</t>
  </si>
  <si>
    <t>April Fools' Day</t>
  </si>
  <si>
    <t>2024-04-15</t>
  </si>
  <si>
    <t>Tax Day</t>
  </si>
  <si>
    <t>File taxes</t>
  </si>
  <si>
    <t>2024-05-01</t>
  </si>
  <si>
    <t>May Day</t>
  </si>
  <si>
    <t>2024-05-12</t>
  </si>
  <si>
    <t>Mother's Day</t>
  </si>
  <si>
    <t>2024-05-27</t>
  </si>
  <si>
    <t>Memorial Day</t>
  </si>
  <si>
    <t>2024-06-16</t>
  </si>
  <si>
    <t>Father's Day</t>
  </si>
  <si>
    <t>2024-06-21</t>
  </si>
  <si>
    <t>Summer Solstice</t>
  </si>
  <si>
    <t>Longest day</t>
  </si>
  <si>
    <t>2024-07-04</t>
  </si>
  <si>
    <t>Independence Day</t>
  </si>
  <si>
    <t>2024-07-15</t>
  </si>
  <si>
    <t>Mid-Year Review</t>
  </si>
  <si>
    <t>Conference Room</t>
  </si>
  <si>
    <t>H1 performance</t>
  </si>
  <si>
    <t>2024-08-15</t>
  </si>
  <si>
    <t>Summer Team Outing</t>
  </si>
  <si>
    <t>Park</t>
  </si>
  <si>
    <t>BBQ &amp; games</t>
  </si>
  <si>
    <t>2024-09-02</t>
  </si>
  <si>
    <t>Labor Day</t>
  </si>
  <si>
    <t>2024-09-15</t>
  </si>
  <si>
    <t>Q3 Planning Meeting</t>
  </si>
  <si>
    <t>09:00</t>
  </si>
  <si>
    <t>Q4 strategy</t>
  </si>
  <si>
    <t>2024-10-14</t>
  </si>
  <si>
    <t>Columbus Day</t>
  </si>
  <si>
    <t>2024-10-31</t>
  </si>
  <si>
    <t>Halloween</t>
  </si>
  <si>
    <t>Costume party</t>
  </si>
  <si>
    <t>2024-11-11</t>
  </si>
  <si>
    <t>Veterans Day</t>
  </si>
  <si>
    <t>2024-11-28</t>
  </si>
  <si>
    <t>Thanksgiving</t>
  </si>
  <si>
    <t>Family dinner</t>
  </si>
  <si>
    <t>2024-12-25</t>
  </si>
  <si>
    <t>Christmas Day</t>
  </si>
  <si>
    <t>2024-12-31</t>
  </si>
  <si>
    <t>New Year's Eve</t>
  </si>
  <si>
    <t>Party</t>
  </si>
  <si>
    <t>🎉 Public Holidays 2024</t>
  </si>
  <si>
    <t>Holiday Name</t>
  </si>
  <si>
    <t>Type</t>
  </si>
  <si>
    <t>Day of Week</t>
  </si>
  <si>
    <t>Federal</t>
  </si>
  <si>
    <t>Start of the year</t>
  </si>
  <si>
    <t>Third Monday of January</t>
  </si>
  <si>
    <t>Third Monday of February</t>
  </si>
  <si>
    <t>Observance</t>
  </si>
  <si>
    <t>Before Easter Sunday</t>
  </si>
  <si>
    <t>Last Monday of May</t>
  </si>
  <si>
    <t>2024-06-19</t>
  </si>
  <si>
    <t>Juneteenth</t>
  </si>
  <si>
    <t>Independence Day commemoration</t>
  </si>
  <si>
    <t>US Independence</t>
  </si>
  <si>
    <t>First Monday of September</t>
  </si>
  <si>
    <t>Second Monday of October</t>
  </si>
  <si>
    <t>Honoring military veterans</t>
  </si>
  <si>
    <t>Thanksgiving Day</t>
  </si>
  <si>
    <t>Fourth Thursday of November</t>
  </si>
  <si>
    <t>Celebration of Christmas</t>
  </si>
  <si>
    <t>Total Holidays:</t>
  </si>
  <si>
    <t>🎂 Birthday Tracker</t>
  </si>
  <si>
    <t>Name</t>
  </si>
  <si>
    <t>Relationship</t>
  </si>
  <si>
    <t>Birthday</t>
  </si>
  <si>
    <t>Age (2024)</t>
  </si>
  <si>
    <t>Gift Idea</t>
  </si>
  <si>
    <t>Last Gift</t>
  </si>
  <si>
    <t>Sarah Johnson</t>
  </si>
  <si>
    <t>Colleague</t>
  </si>
  <si>
    <t>1990-03-15</t>
  </si>
  <si>
    <t>Book set</t>
  </si>
  <si>
    <t>Scarf 2023</t>
  </si>
  <si>
    <t>Mike Chen</t>
  </si>
  <si>
    <t>Team Lead</t>
  </si>
  <si>
    <t>1985-06-22</t>
  </si>
  <si>
    <t>Tech gadget</t>
  </si>
  <si>
    <t>Headphones 2023</t>
  </si>
  <si>
    <t>Emily Davis</t>
  </si>
  <si>
    <t>Friend</t>
  </si>
  <si>
    <t>1992-01-08</t>
  </si>
  <si>
    <t>Spa voucher</t>
  </si>
  <si>
    <t>Candle set 2023</t>
  </si>
  <si>
    <t>David Wilson</t>
  </si>
  <si>
    <t>Manager</t>
  </si>
  <si>
    <t>1978-11-30</t>
  </si>
  <si>
    <t>Whiskey set</t>
  </si>
  <si>
    <t>Tie 2023</t>
  </si>
  <si>
    <t>Lisa Anderson</t>
  </si>
  <si>
    <t>1988-09-14</t>
  </si>
  <si>
    <t>Plant</t>
  </si>
  <si>
    <t>Mug 2023</t>
  </si>
  <si>
    <t>James Brown</t>
  </si>
  <si>
    <t>1995-07-20</t>
  </si>
  <si>
    <t>Game</t>
  </si>
  <si>
    <t>Shirt 2023</t>
  </si>
  <si>
    <t>Maria Garcia</t>
  </si>
  <si>
    <t>Team Member</t>
  </si>
  <si>
    <t>1991-04-05</t>
  </si>
  <si>
    <t>Cookbook</t>
  </si>
  <si>
    <t>Bag 2023</t>
  </si>
  <si>
    <t>Robert Taylor</t>
  </si>
  <si>
    <t>1983-12-18</t>
  </si>
  <si>
    <t>Watch</t>
  </si>
  <si>
    <t>Wallet 2023</t>
  </si>
  <si>
    <t>Jennifer Lee</t>
  </si>
  <si>
    <t>1994-02-28</t>
  </si>
  <si>
    <t>Yoga mat</t>
  </si>
  <si>
    <t>Jewelry 2023</t>
  </si>
  <si>
    <t>Thomas Moore</t>
  </si>
  <si>
    <t>1975-08-10</t>
  </si>
  <si>
    <t>Golf accessory</t>
  </si>
  <si>
    <t>Pen set 2023</t>
  </si>
  <si>
    <t>Amanda White</t>
  </si>
  <si>
    <t>1993-05-25</t>
  </si>
  <si>
    <t>Art supplies</t>
  </si>
  <si>
    <t>Book 2023</t>
  </si>
  <si>
    <t>Kevin Harris</t>
  </si>
  <si>
    <t>1987-10-03</t>
  </si>
  <si>
    <t>Coffee set</t>
  </si>
  <si>
    <t>Socks 2023</t>
  </si>
  <si>
    <t>Rachel Clark</t>
  </si>
  <si>
    <t>1996-01-17</t>
  </si>
  <si>
    <t>Concert tickets</t>
  </si>
  <si>
    <t>Perfume 2023</t>
  </si>
  <si>
    <t>Daniel Lewis</t>
  </si>
  <si>
    <t>1980-06-08</t>
  </si>
  <si>
    <t>BBQ set</t>
  </si>
  <si>
    <t>Tool kit 2023</t>
  </si>
  <si>
    <t>Sophia Robinson</t>
  </si>
  <si>
    <t>1992-09-22</t>
  </si>
  <si>
    <t>Skincare set</t>
  </si>
  <si>
    <t>Hat 2023</t>
  </si>
  <si>
    <t>📊 Calendar Analytics</t>
  </si>
  <si>
    <t>Events by Month</t>
  </si>
  <si>
    <t>Events by Category</t>
  </si>
  <si>
    <t>Birthdays by Month</t>
  </si>
  <si>
    <t>Count</t>
  </si>
  <si>
    <t>Jan</t>
  </si>
  <si>
    <t>Feb</t>
  </si>
  <si>
    <t>Mar</t>
  </si>
  <si>
    <t>Apr</t>
  </si>
  <si>
    <t>Meeting</t>
  </si>
  <si>
    <t>Jun</t>
  </si>
  <si>
    <t>Jul</t>
  </si>
  <si>
    <t>Aug</t>
  </si>
  <si>
    <t>Sep</t>
  </si>
  <si>
    <t>Oct</t>
  </si>
  <si>
    <t>Nov</t>
  </si>
  <si>
    <t>Dec</t>
  </si>
  <si>
    <t>📖 Calendar Template Pro - User Guide</t>
  </si>
  <si>
    <t>Step 1: Dashboard Overview</t>
  </si>
  <si>
    <t>Start here to see your calendar at a glance. KPIs show total events, upcoming events, birthdays this month, and more. The monthly summary table provides a quick overview of each month's activity.</t>
  </si>
  <si>
    <t>Step 2: Yearly Calendar</t>
  </si>
  <si>
    <t>View all 12 months in a compact calendar layout. Weekends are highlighted in blue. Use this for quick date reference and planning.</t>
  </si>
  <si>
    <t>Step 3: Monthly Planner</t>
  </si>
  <si>
    <t>Set your monthly goals and priorities. Track weekly breakdowns with tasks, meetings, and deadlines. Use the Priority dropdown to categorize tasks as High/Medium/Low.</t>
  </si>
  <si>
    <t>Step 4: Weekly Planner</t>
  </si>
  <si>
    <t>Plan your week in detail. Add tasks with due days, priorities, time estimates, and owners. The daily schedule template helps you visualize your typical week.</t>
  </si>
  <si>
    <t>Step 5: Event Tracker</t>
  </si>
  <si>
    <t>Log all your events — work meetings, holidays, celebrations, deadlines. Use Category and Priority dropdowns for consistency. The Status field tracks completion.</t>
  </si>
  <si>
    <t>Step 6: Holidays</t>
  </si>
  <si>
    <t>Reference list of all public holidays for 2024. Use this to plan around long weekends and office closures.</t>
  </si>
  <si>
    <t>Step 7: Birthdays</t>
  </si>
  <si>
    <t>Never miss a birthday! Track names, dates, relationships, and gift ideas. The Age column auto-calculates based on birth year.</t>
  </si>
  <si>
    <t>Step 8: Charts</t>
  </si>
  <si>
    <t>Visual analytics showing events by month, events by category, and birthdays by month. Charts auto-update as you add data to other sheets.</t>
  </si>
  <si>
    <t>💡 Pro Tips</t>
  </si>
  <si>
    <t>✓ Use the Event Tracker dropdowns consistently to keep data clean and charts accurate</t>
  </si>
  <si>
    <t>✓ Color-coded priorities (Red=High, Yellow=Medium, Green=Low) help you focus on what matters</t>
  </si>
  <si>
    <t>✓ Set reminders 1-7 days before important events using the Reminder column</t>
  </si>
  <si>
    <t>✓ The Dashboard auto-updates — check it weekly to stay on top of your schedule</t>
  </si>
  <si>
    <t>✓ Use the Weekly Planner's daily schedule template to plan recurring activities</t>
  </si>
  <si>
    <t>✓ Track gift ideas throughout the year so you're always prepared for birthdays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</si>
</sst>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6"/>
      <color rgb="FF1B3A5C"/>
      <name val="Calibri"/>
      <charset val="134"/>
    </font>
    <font>
      <b/>
      <sz val="12"/>
      <color rgb="FF2B579A"/>
      <name val="Calibri"/>
      <charset val="134"/>
    </font>
    <font>
      <sz val="11"/>
      <color rgb="FF404040"/>
      <name val="Calibri"/>
      <charset val="134"/>
    </font>
    <font>
      <b/>
      <sz val="11"/>
      <color rgb="FFFFFFFF"/>
      <name val="Calibri"/>
      <charset val="134"/>
    </font>
    <font>
      <b/>
      <sz val="11"/>
      <name val="Calibri"/>
      <charset val="134"/>
    </font>
    <font>
      <b/>
      <sz val="11"/>
      <color rgb="FF2B579A"/>
      <name val="Calibri"/>
      <charset val="134"/>
    </font>
    <font>
      <sz val="11"/>
      <color rgb="FF2B579A"/>
      <name val="Calibri"/>
      <charset val="134"/>
    </font>
    <font>
      <b/>
      <sz val="9"/>
      <color rgb="FFFFFFFF"/>
      <name val="Calibri"/>
      <charset val="134"/>
    </font>
    <font>
      <sz val="10"/>
      <name val="Calibri"/>
      <charset val="134"/>
    </font>
    <font>
      <b/>
      <sz val="18"/>
      <color rgb="FF1B3A5C"/>
      <name val="Calibri"/>
      <charset val="134"/>
    </font>
    <font>
      <sz val="12"/>
      <color rgb="FF666666"/>
      <name val="Calibri"/>
      <charset val="134"/>
    </font>
    <font>
      <sz val="10"/>
      <color rgb="FF666666"/>
      <name val="Calibri"/>
      <charset val="134"/>
    </font>
    <font>
      <b/>
      <sz val="20"/>
      <color rgb="FF1B3A5C"/>
      <name val="Calibri"/>
      <charset val="134"/>
    </font>
    <font>
      <sz val="9"/>
      <color rgb="FF999999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2B579A"/>
        <bgColor rgb="FF2B579A"/>
      </patternFill>
    </fill>
    <fill>
      <patternFill patternType="solid">
        <fgColor rgb="FFE8F5E9"/>
        <bgColor rgb="FFE8F5E9"/>
      </patternFill>
    </fill>
    <fill>
      <patternFill patternType="solid">
        <fgColor rgb="FFFCE4EC"/>
        <bgColor rgb="FFFCE4EC"/>
      </patternFill>
    </fill>
    <fill>
      <patternFill patternType="solid">
        <fgColor rgb="FFE8F0FE"/>
        <bgColor rgb="FFE8F0FE"/>
      </patternFill>
    </fill>
    <fill>
      <patternFill patternType="solid">
        <fgColor rgb="FF4472C4"/>
        <bgColor rgb="FF4472C4"/>
      </patternFill>
    </fill>
    <fill>
      <patternFill patternType="solid">
        <fgColor rgb="FFE3F2FD"/>
        <bgColor rgb="FFE3F2FD"/>
      </patternFill>
    </fill>
    <fill>
      <patternFill patternType="solid">
        <fgColor rgb="FFFFF3E0"/>
        <bgColor rgb="FFFFF3E0"/>
      </patternFill>
    </fill>
    <fill>
      <patternFill patternType="solid">
        <fgColor rgb="FFF3E5F5"/>
        <bgColor rgb="FFF3E5F5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double">
        <color rgb="FF1B3A5C"/>
      </top>
      <bottom style="double">
        <color rgb="FF1B3A5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11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26" fillId="13" borderId="6" applyNumberFormat="0" applyAlignment="0" applyProtection="0">
      <alignment vertical="center"/>
    </xf>
    <xf numFmtId="0" fontId="27" fillId="14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3" fillId="5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7" borderId="0" xfId="0" applyFont="1" applyFill="1" applyAlignment="1">
      <alignment horizontal="center" vertical="center" wrapText="1"/>
    </xf>
    <xf numFmtId="0" fontId="0" fillId="7" borderId="0" xfId="0" applyFill="1"/>
    <xf numFmtId="0" fontId="12" fillId="3" borderId="0" xfId="0" applyFont="1" applyFill="1" applyAlignment="1">
      <alignment horizontal="center" vertical="center" wrapText="1"/>
    </xf>
    <xf numFmtId="0" fontId="0" fillId="3" borderId="0" xfId="0" applyFill="1"/>
    <xf numFmtId="0" fontId="12" fillId="8" borderId="0" xfId="0" applyFont="1" applyFill="1" applyAlignment="1">
      <alignment horizontal="center" vertical="center" wrapText="1"/>
    </xf>
    <xf numFmtId="0" fontId="0" fillId="8" borderId="0" xfId="0" applyFill="1"/>
    <xf numFmtId="0" fontId="12" fillId="9" borderId="0" xfId="0" applyFont="1" applyFill="1" applyAlignment="1">
      <alignment horizontal="center" vertical="center" wrapText="1"/>
    </xf>
    <xf numFmtId="0" fontId="0" fillId="9" borderId="0" xfId="0" applyFill="1"/>
    <xf numFmtId="0" fontId="13" fillId="7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8" borderId="0" xfId="0" applyFont="1" applyFill="1" applyAlignment="1">
      <alignment horizontal="center" vertical="center" wrapText="1"/>
    </xf>
    <xf numFmtId="0" fontId="13" fillId="9" borderId="0" xfId="0" applyFont="1" applyFill="1" applyAlignment="1">
      <alignment horizontal="center" vertical="center" wrapText="1"/>
    </xf>
    <xf numFmtId="0" fontId="14" fillId="7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8" borderId="0" xfId="0" applyFont="1" applyFill="1" applyAlignment="1">
      <alignment horizontal="center" vertical="center" wrapText="1"/>
    </xf>
    <xf numFmtId="0" fontId="14" fillId="9" borderId="0" xfId="0" applyFont="1" applyFill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5" fillId="0" borderId="2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ill>
        <patternFill patternType="solid">
          <fgColor rgb="FFFFCDD2"/>
          <bgColor rgb="FFFFCDD2"/>
        </patternFill>
      </fill>
    </dxf>
    <dxf>
      <fill>
        <patternFill patternType="solid">
          <fgColor rgb="FFFFF9C4"/>
          <bgColor rgb="FFFFF9C4"/>
        </patternFill>
      </fill>
    </dxf>
    <dxf>
      <fill>
        <patternFill patternType="solid">
          <fgColor rgb="FFC8E6C9"/>
          <bgColor rgb="FFC8E6C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Events &amp; Holidays by Month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Charts!$B$4</c:f>
              <c:strCache>
                <c:ptCount val="1"/>
                <c:pt idx="0">
                  <c:v>Events</c:v>
                </c:pt>
              </c:strCache>
            </c:strRef>
          </c:tx>
          <c:spPr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</c:spPr>
          <c:invertIfNegative val="0"/>
          <c:dLbls>
            <c:delete val="1"/>
          </c:dLbls>
          <c:cat>
            <c:strRef>
              <c:f>Charts!$A$5:$A$16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Charts!$B$5:$B$16</c:f>
              <c:numCache>
                <c:formatCode>General</c:formatCode>
                <c:ptCount val="12"/>
                <c:pt idx="0">
                  <c:v>5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</c:ser>
        <c:ser>
          <c:idx val="1"/>
          <c:order val="1"/>
          <c:tx>
            <c:strRef>
              <c:f>Charts!$C$4</c:f>
              <c:strCache>
                <c:ptCount val="1"/>
                <c:pt idx="0">
                  <c:v>Holidays</c:v>
                </c:pt>
              </c:strCache>
            </c:strRef>
          </c:tx>
          <c:spPr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</c:spPr>
          <c:invertIfNegative val="0"/>
          <c:dLbls>
            <c:delete val="1"/>
          </c:dLbls>
          <c:cat>
            <c:strRef>
              <c:f>Charts!$A$5:$A$16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Charts!$C$5:$C$16</c:f>
              <c:numCache>
                <c:formatCode>General</c:formatCode>
                <c:ptCount val="12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Month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0"/>
        <c:crosses val="autoZero"/>
        <c:auto val="1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Count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6a74ae2e-f851-4ed9-8432-5d89f15fc0a9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Events by Category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Charts!$F$4</c:f>
              <c:strCache>
                <c:ptCount val="1"/>
                <c:pt idx="0">
                  <c:v>Count</c:v>
                </c:pt>
              </c:strCache>
            </c:strRef>
          </c:tx>
          <c:spPr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</c:spPr>
          <c:explosion val="0"/>
          <c:dPt>
            <c:idx val="0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1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2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3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4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5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Lbls>
            <c:delete val="1"/>
          </c:dLbls>
          <c:cat>
            <c:strRef>
              <c:f>Charts!$E$5:$E$10</c:f>
              <c:strCache>
                <c:ptCount val="6"/>
                <c:pt idx="0">
                  <c:v>Work</c:v>
                </c:pt>
                <c:pt idx="1">
                  <c:v>Personal</c:v>
                </c:pt>
                <c:pt idx="2">
                  <c:v>Holiday</c:v>
                </c:pt>
                <c:pt idx="3">
                  <c:v>Celebration</c:v>
                </c:pt>
                <c:pt idx="4">
                  <c:v>Team</c:v>
                </c:pt>
                <c:pt idx="5">
                  <c:v>Meeting</c:v>
                </c:pt>
              </c:strCache>
            </c:strRef>
          </c:cat>
          <c:val>
            <c:numRef>
              <c:f>Charts!$F$5:$F$10</c:f>
              <c:numCache>
                <c:formatCode>General</c:formatCode>
                <c:ptCount val="6"/>
                <c:pt idx="0">
                  <c:v>5</c:v>
                </c:pt>
                <c:pt idx="1">
                  <c:v>8</c:v>
                </c:pt>
                <c:pt idx="2">
                  <c:v>12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8b271053-7a20-48cf-b9be-27acce26214f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Birthdays by Month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Charts!$I$4</c:f>
              <c:strCache>
                <c:ptCount val="1"/>
                <c:pt idx="0">
                  <c:v>Birthdays</c:v>
                </c:pt>
              </c:strCache>
            </c:strRef>
          </c:tx>
          <c:spPr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</c:spPr>
          <c:invertIfNegative val="0"/>
          <c:dLbls>
            <c:delete val="1"/>
          </c:dLbls>
          <c:cat>
            <c:strRef>
              <c:f>Charts!$H$5:$H$16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Charts!$I$5:$I$16</c:f>
              <c:numCache>
                <c:formatCode>General</c:formatCode>
                <c:ptCount val="12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0"/>
        <c:crosses val="autoZero"/>
        <c:auto val="1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Count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bd3e53a4-09b0-45df-8ce4-6ab4d1b26286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17</xdr:row>
      <xdr:rowOff>0</xdr:rowOff>
    </xdr:from>
    <xdr:ext cx="6480000" cy="4152360"/>
    <xdr:graphicFrame>
      <xdr:nvGraphicFramePr>
        <xdr:cNvPr id="2" name="Chart 1"/>
        <xdr:cNvGraphicFramePr/>
      </xdr:nvGraphicFramePr>
      <xdr:xfrm>
        <a:off x="0" y="3322320"/>
        <a:ext cx="6479540" cy="41522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5</xdr:col>
      <xdr:colOff>0</xdr:colOff>
      <xdr:row>17</xdr:row>
      <xdr:rowOff>0</xdr:rowOff>
    </xdr:from>
    <xdr:ext cx="5040000" cy="4152360"/>
    <xdr:graphicFrame>
      <xdr:nvGraphicFramePr>
        <xdr:cNvPr id="3" name="Chart 2"/>
        <xdr:cNvGraphicFramePr/>
      </xdr:nvGraphicFramePr>
      <xdr:xfrm>
        <a:off x="4114800" y="3322320"/>
        <a:ext cx="5039995" cy="41522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0</xdr:col>
      <xdr:colOff>0</xdr:colOff>
      <xdr:row>34</xdr:row>
      <xdr:rowOff>0</xdr:rowOff>
    </xdr:from>
    <xdr:ext cx="6480000" cy="4152360"/>
    <xdr:graphicFrame>
      <xdr:nvGraphicFramePr>
        <xdr:cNvPr id="4" name="Chart 3"/>
        <xdr:cNvGraphicFramePr/>
      </xdr:nvGraphicFramePr>
      <xdr:xfrm>
        <a:off x="0" y="6431280"/>
        <a:ext cx="6479540" cy="41522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2B579A"/>
  </sheetPr>
  <dimension ref="A1:H23"/>
  <sheetViews>
    <sheetView tabSelected="1" workbookViewId="0">
      <pane ySplit="9" topLeftCell="A10" activePane="bottomLeft" state="frozen"/>
      <selection/>
      <selection pane="bottomLeft" activeCell="A1" sqref="A1:H1"/>
    </sheetView>
  </sheetViews>
  <sheetFormatPr defaultColWidth="9" defaultRowHeight="14.4" outlineLevelCol="7"/>
  <cols>
    <col min="1" max="1" width="15" customWidth="1"/>
    <col min="2" max="4" width="10" customWidth="1"/>
    <col min="5" max="6" width="12" customWidth="1"/>
    <col min="7" max="7" width="15" customWidth="1"/>
    <col min="8" max="8" width="10" customWidth="1"/>
  </cols>
  <sheetData>
    <row r="1" ht="35" customHeight="1" spans="1:1">
      <c r="A1" s="18" t="s">
        <v>0</v>
      </c>
    </row>
    <row r="2" ht="15.6" spans="1:1">
      <c r="A2" s="19" t="s">
        <v>1</v>
      </c>
    </row>
    <row r="4" ht="20" customHeight="1" spans="1:8">
      <c r="A4" s="20" t="s">
        <v>2</v>
      </c>
      <c r="B4" s="21"/>
      <c r="C4" s="22" t="s">
        <v>3</v>
      </c>
      <c r="D4" s="23"/>
      <c r="E4" s="24" t="s">
        <v>4</v>
      </c>
      <c r="F4" s="25"/>
      <c r="G4" s="26" t="s">
        <v>5</v>
      </c>
      <c r="H4" s="27"/>
    </row>
    <row r="5" ht="35" customHeight="1" spans="1:8">
      <c r="A5" s="28">
        <f>COUNTA('Event Tracker'!A3:A500)-COUNTBLANK('Event Tracker'!A3:A500)</f>
        <v>-440</v>
      </c>
      <c r="B5" s="21"/>
      <c r="C5" s="29">
        <f ca="1">COUNTIFS('Event Tracker'!A3:A500,"&gt;="&amp;TODAY(),'Event Tracker'!A3:A500,"&lt;="&amp;TODAY()+7)</f>
        <v>0</v>
      </c>
      <c r="D5" s="23"/>
      <c r="E5" s="30"/>
      <c r="F5" s="25"/>
      <c r="G5" s="31">
        <f>COUNTA(Holidays!A3:A500)-COUNTBLANK(Holidays!A3:A500)</f>
        <v>-472</v>
      </c>
      <c r="H5" s="27"/>
    </row>
    <row r="6" ht="18" customHeight="1" spans="1:8">
      <c r="A6" s="32" t="s">
        <v>6</v>
      </c>
      <c r="B6" s="21"/>
      <c r="C6" s="33" t="s">
        <v>7</v>
      </c>
      <c r="D6" s="23"/>
      <c r="E6" s="34" t="s">
        <v>8</v>
      </c>
      <c r="F6" s="25"/>
      <c r="G6" s="35" t="s">
        <v>9</v>
      </c>
      <c r="H6" s="27"/>
    </row>
    <row r="8" ht="15.6" spans="1:1">
      <c r="A8" s="2" t="s">
        <v>10</v>
      </c>
    </row>
    <row r="9" ht="28.8" spans="1:8">
      <c r="A9" s="5" t="s">
        <v>11</v>
      </c>
      <c r="B9" s="5" t="s">
        <v>12</v>
      </c>
      <c r="C9" s="5" t="s">
        <v>13</v>
      </c>
      <c r="D9" s="5" t="s">
        <v>14</v>
      </c>
      <c r="E9" s="5" t="s">
        <v>15</v>
      </c>
      <c r="F9" s="5" t="s">
        <v>16</v>
      </c>
      <c r="G9" s="5" t="s">
        <v>17</v>
      </c>
      <c r="H9" s="5"/>
    </row>
    <row r="10" spans="1:8">
      <c r="A10" s="36" t="s">
        <v>18</v>
      </c>
      <c r="B10" s="36">
        <f>COUNTIFS('Event Tracker'!B3:B500,1)</f>
        <v>5</v>
      </c>
      <c r="C10" s="36">
        <f>COUNTIFS(Holidays!B3:B500,1)</f>
        <v>2</v>
      </c>
      <c r="D10" s="36"/>
      <c r="E10" s="36">
        <f>NETWORKDAYS(DATE(2024,1,1),DATE(2024,1,28))</f>
        <v>20</v>
      </c>
      <c r="F10" s="36">
        <f>DAY(EOMONTH(DATE(2024,1,1),0))-E10</f>
        <v>11</v>
      </c>
      <c r="G10" s="36" t="str">
        <f t="shared" ref="G10:G21" si="0">IF(B10&gt;3,"Busy Month",IF(B10&gt;0,"Normal","Quiet"))</f>
        <v>Busy Month</v>
      </c>
      <c r="H10" s="36"/>
    </row>
    <row r="11" spans="1:8">
      <c r="A11" s="7" t="s">
        <v>19</v>
      </c>
      <c r="B11" s="7">
        <f>COUNTIFS('Event Tracker'!B3:B500,2)</f>
        <v>3</v>
      </c>
      <c r="C11" s="7">
        <f>COUNTIFS(Holidays!B3:B500,2)</f>
        <v>1</v>
      </c>
      <c r="D11" s="7"/>
      <c r="E11" s="7">
        <f>NETWORKDAYS(DATE(2024,2,1),DATE(2024,2,28))</f>
        <v>20</v>
      </c>
      <c r="F11" s="7">
        <f>DAY(EOMONTH(DATE(2024,2,1),0))-E11</f>
        <v>9</v>
      </c>
      <c r="G11" s="7" t="str">
        <f t="shared" si="0"/>
        <v>Normal</v>
      </c>
      <c r="H11" s="7"/>
    </row>
    <row r="12" spans="1:8">
      <c r="A12" s="36" t="s">
        <v>20</v>
      </c>
      <c r="B12" s="36">
        <f>COUNTIFS('Event Tracker'!B3:B500,3)</f>
        <v>3</v>
      </c>
      <c r="C12" s="36">
        <f>COUNTIFS(Holidays!B3:B500,3)</f>
        <v>1</v>
      </c>
      <c r="D12" s="36"/>
      <c r="E12" s="36">
        <f>NETWORKDAYS(DATE(2024,3,1),DATE(2024,3,28))</f>
        <v>20</v>
      </c>
      <c r="F12" s="36">
        <f>DAY(EOMONTH(DATE(2024,3,1),0))-E12</f>
        <v>11</v>
      </c>
      <c r="G12" s="36" t="str">
        <f t="shared" si="0"/>
        <v>Normal</v>
      </c>
      <c r="H12" s="36"/>
    </row>
    <row r="13" spans="1:8">
      <c r="A13" s="7" t="s">
        <v>21</v>
      </c>
      <c r="B13" s="7">
        <f>COUNTIFS('Event Tracker'!B3:B500,4)</f>
        <v>2</v>
      </c>
      <c r="C13" s="7">
        <f>COUNTIFS(Holidays!B3:B500,4)</f>
        <v>0</v>
      </c>
      <c r="D13" s="7"/>
      <c r="E13" s="7">
        <f>NETWORKDAYS(DATE(2024,4,1),DATE(2024,4,28))</f>
        <v>20</v>
      </c>
      <c r="F13" s="7">
        <f>DAY(EOMONTH(DATE(2024,4,1),0))-E13</f>
        <v>10</v>
      </c>
      <c r="G13" s="7" t="str">
        <f t="shared" si="0"/>
        <v>Normal</v>
      </c>
      <c r="H13" s="7"/>
    </row>
    <row r="14" spans="1:8">
      <c r="A14" s="36" t="s">
        <v>22</v>
      </c>
      <c r="B14" s="36">
        <f>COUNTIFS('Event Tracker'!B3:B500,5)</f>
        <v>3</v>
      </c>
      <c r="C14" s="36">
        <f>COUNTIFS(Holidays!B3:B500,5)</f>
        <v>1</v>
      </c>
      <c r="D14" s="36"/>
      <c r="E14" s="36">
        <f>NETWORKDAYS(DATE(2024,5,1),DATE(2024,5,28))</f>
        <v>20</v>
      </c>
      <c r="F14" s="36">
        <f>DAY(EOMONTH(DATE(2024,5,1),0))-E14</f>
        <v>11</v>
      </c>
      <c r="G14" s="36" t="str">
        <f t="shared" si="0"/>
        <v>Normal</v>
      </c>
      <c r="H14" s="36"/>
    </row>
    <row r="15" spans="1:8">
      <c r="A15" s="7" t="s">
        <v>23</v>
      </c>
      <c r="B15" s="7">
        <f>COUNTIFS('Event Tracker'!B3:B500,6)</f>
        <v>2</v>
      </c>
      <c r="C15" s="7">
        <f>COUNTIFS(Holidays!B3:B500,6)</f>
        <v>1</v>
      </c>
      <c r="D15" s="7"/>
      <c r="E15" s="7">
        <f>NETWORKDAYS(DATE(2024,6,1),DATE(2024,6,28))</f>
        <v>20</v>
      </c>
      <c r="F15" s="7">
        <f>DAY(EOMONTH(DATE(2024,6,1),0))-E15</f>
        <v>10</v>
      </c>
      <c r="G15" s="7" t="str">
        <f t="shared" si="0"/>
        <v>Normal</v>
      </c>
      <c r="H15" s="7"/>
    </row>
    <row r="16" spans="1:8">
      <c r="A16" s="36" t="s">
        <v>24</v>
      </c>
      <c r="B16" s="36">
        <f>COUNTIFS('Event Tracker'!B3:B500,7)</f>
        <v>2</v>
      </c>
      <c r="C16" s="36">
        <f>COUNTIFS(Holidays!B3:B500,7)</f>
        <v>1</v>
      </c>
      <c r="D16" s="36"/>
      <c r="E16" s="36">
        <f>NETWORKDAYS(DATE(2024,7,1),DATE(2024,7,28))</f>
        <v>20</v>
      </c>
      <c r="F16" s="36">
        <f>DAY(EOMONTH(DATE(2024,7,1),0))-E16</f>
        <v>11</v>
      </c>
      <c r="G16" s="36" t="str">
        <f t="shared" si="0"/>
        <v>Normal</v>
      </c>
      <c r="H16" s="36"/>
    </row>
    <row r="17" spans="1:8">
      <c r="A17" s="7" t="s">
        <v>25</v>
      </c>
      <c r="B17" s="7">
        <f>COUNTIFS('Event Tracker'!B3:B500,8)</f>
        <v>1</v>
      </c>
      <c r="C17" s="7">
        <f>COUNTIFS(Holidays!B3:B500,8)</f>
        <v>0</v>
      </c>
      <c r="D17" s="7"/>
      <c r="E17" s="7">
        <f>NETWORKDAYS(DATE(2024,8,1),DATE(2024,8,28))</f>
        <v>20</v>
      </c>
      <c r="F17" s="7">
        <f>DAY(EOMONTH(DATE(2024,8,1),0))-E17</f>
        <v>11</v>
      </c>
      <c r="G17" s="7" t="str">
        <f t="shared" si="0"/>
        <v>Normal</v>
      </c>
      <c r="H17" s="7"/>
    </row>
    <row r="18" spans="1:8">
      <c r="A18" s="36" t="s">
        <v>26</v>
      </c>
      <c r="B18" s="36">
        <f>COUNTIFS('Event Tracker'!B3:B500,9)</f>
        <v>2</v>
      </c>
      <c r="C18" s="36">
        <f>COUNTIFS(Holidays!B3:B500,9)</f>
        <v>1</v>
      </c>
      <c r="D18" s="36"/>
      <c r="E18" s="36">
        <f>NETWORKDAYS(DATE(2024,9,1),DATE(2024,9,28))</f>
        <v>20</v>
      </c>
      <c r="F18" s="36">
        <f>DAY(EOMONTH(DATE(2024,9,1),0))-E18</f>
        <v>10</v>
      </c>
      <c r="G18" s="36" t="str">
        <f t="shared" si="0"/>
        <v>Normal</v>
      </c>
      <c r="H18" s="36"/>
    </row>
    <row r="19" spans="1:8">
      <c r="A19" s="7" t="s">
        <v>27</v>
      </c>
      <c r="B19" s="7">
        <f>COUNTIFS('Event Tracker'!B3:B500,10)</f>
        <v>2</v>
      </c>
      <c r="C19" s="7">
        <f>COUNTIFS(Holidays!B3:B500,10)</f>
        <v>1</v>
      </c>
      <c r="D19" s="7"/>
      <c r="E19" s="7">
        <f>NETWORKDAYS(DATE(2024,10,1),DATE(2024,10,28))</f>
        <v>20</v>
      </c>
      <c r="F19" s="7">
        <f>DAY(EOMONTH(DATE(2024,10,1),0))-E19</f>
        <v>11</v>
      </c>
      <c r="G19" s="7" t="str">
        <f t="shared" si="0"/>
        <v>Normal</v>
      </c>
      <c r="H19" s="7"/>
    </row>
    <row r="20" spans="1:8">
      <c r="A20" s="36" t="s">
        <v>28</v>
      </c>
      <c r="B20" s="36">
        <f>COUNTIFS('Event Tracker'!B3:B500,11)</f>
        <v>2</v>
      </c>
      <c r="C20" s="36">
        <f>COUNTIFS(Holidays!B3:B500,11)</f>
        <v>2</v>
      </c>
      <c r="D20" s="36"/>
      <c r="E20" s="36">
        <f>NETWORKDAYS(DATE(2024,11,1),DATE(2024,11,28))</f>
        <v>20</v>
      </c>
      <c r="F20" s="36">
        <f>DAY(EOMONTH(DATE(2024,11,1),0))-E20</f>
        <v>10</v>
      </c>
      <c r="G20" s="36" t="str">
        <f t="shared" si="0"/>
        <v>Normal</v>
      </c>
      <c r="H20" s="36"/>
    </row>
    <row r="21" ht="15.15" spans="1:8">
      <c r="A21" s="7" t="s">
        <v>29</v>
      </c>
      <c r="B21" s="7">
        <f>COUNTIFS('Event Tracker'!B3:B500,12)</f>
        <v>2</v>
      </c>
      <c r="C21" s="7">
        <f>COUNTIFS(Holidays!B3:B500,12)</f>
        <v>2</v>
      </c>
      <c r="D21" s="7"/>
      <c r="E21" s="7">
        <f>NETWORKDAYS(DATE(2024,12,1),DATE(2024,12,28))</f>
        <v>20</v>
      </c>
      <c r="F21" s="7">
        <f>DAY(EOMONTH(DATE(2024,12,1),0))-E21</f>
        <v>11</v>
      </c>
      <c r="G21" s="7" t="str">
        <f t="shared" si="0"/>
        <v>Normal</v>
      </c>
      <c r="H21" s="7"/>
    </row>
    <row r="22" ht="15.9" spans="1:6">
      <c r="A22" s="9" t="s">
        <v>30</v>
      </c>
      <c r="B22" s="37">
        <f>SUM(B10:B21)</f>
        <v>29</v>
      </c>
      <c r="C22" s="37">
        <f>SUM(C10:C21)</f>
        <v>13</v>
      </c>
      <c r="D22" s="37">
        <f>SUM(D10:D21)</f>
        <v>0</v>
      </c>
      <c r="E22" s="37">
        <f>SUM(E10:E21)</f>
        <v>240</v>
      </c>
      <c r="F22" s="37">
        <f>SUM(F10:F21)</f>
        <v>126</v>
      </c>
    </row>
    <row r="23" ht="15.15"/>
  </sheetData>
  <mergeCells count="15">
    <mergeCell ref="A1:H1"/>
    <mergeCell ref="A2:H2"/>
    <mergeCell ref="A4:B4"/>
    <mergeCell ref="C4:D4"/>
    <mergeCell ref="E4:F4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8:H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2E8B8B"/>
  </sheetPr>
  <dimension ref="A1:AE30"/>
  <sheetViews>
    <sheetView workbookViewId="0">
      <pane ySplit="2" topLeftCell="A3" activePane="bottomLeft" state="frozen"/>
      <selection/>
      <selection pane="bottomLeft" activeCell="A1" sqref="A1:P1"/>
    </sheetView>
  </sheetViews>
  <sheetFormatPr defaultColWidth="9" defaultRowHeight="14.4"/>
  <cols>
    <col min="1" max="14" width="5" customWidth="1"/>
  </cols>
  <sheetData>
    <row r="1" ht="30" customHeight="1" spans="1:1">
      <c r="A1" s="1" t="s">
        <v>31</v>
      </c>
    </row>
    <row r="3" ht="15.6" spans="1:25">
      <c r="A3" s="13" t="s">
        <v>18</v>
      </c>
      <c r="I3" s="13" t="s">
        <v>19</v>
      </c>
      <c r="Q3" s="13" t="s">
        <v>20</v>
      </c>
      <c r="Y3" s="13" t="s">
        <v>21</v>
      </c>
    </row>
    <row r="4" spans="1:31">
      <c r="A4" s="14" t="s">
        <v>32</v>
      </c>
      <c r="B4" s="14" t="s">
        <v>33</v>
      </c>
      <c r="C4" s="14" t="s">
        <v>34</v>
      </c>
      <c r="D4" s="14" t="s">
        <v>35</v>
      </c>
      <c r="E4" s="14" t="s">
        <v>36</v>
      </c>
      <c r="F4" s="14" t="s">
        <v>37</v>
      </c>
      <c r="G4" s="14" t="s">
        <v>38</v>
      </c>
      <c r="I4" s="14" t="s">
        <v>32</v>
      </c>
      <c r="J4" s="14" t="s">
        <v>33</v>
      </c>
      <c r="K4" s="14" t="s">
        <v>34</v>
      </c>
      <c r="L4" s="14" t="s">
        <v>35</v>
      </c>
      <c r="M4" s="14" t="s">
        <v>36</v>
      </c>
      <c r="N4" s="14" t="s">
        <v>37</v>
      </c>
      <c r="O4" s="14" t="s">
        <v>38</v>
      </c>
      <c r="Q4" s="14" t="s">
        <v>32</v>
      </c>
      <c r="R4" s="14" t="s">
        <v>33</v>
      </c>
      <c r="S4" s="14" t="s">
        <v>34</v>
      </c>
      <c r="T4" s="14" t="s">
        <v>35</v>
      </c>
      <c r="U4" s="14" t="s">
        <v>36</v>
      </c>
      <c r="V4" s="14" t="s">
        <v>37</v>
      </c>
      <c r="W4" s="14" t="s">
        <v>38</v>
      </c>
      <c r="Y4" s="14" t="s">
        <v>32</v>
      </c>
      <c r="Z4" s="14" t="s">
        <v>33</v>
      </c>
      <c r="AA4" s="14" t="s">
        <v>34</v>
      </c>
      <c r="AB4" s="14" t="s">
        <v>35</v>
      </c>
      <c r="AC4" s="14" t="s">
        <v>36</v>
      </c>
      <c r="AD4" s="14" t="s">
        <v>37</v>
      </c>
      <c r="AE4" s="14" t="s">
        <v>38</v>
      </c>
    </row>
    <row r="5" spans="1:31">
      <c r="A5" s="15">
        <v>1</v>
      </c>
      <c r="B5" s="15">
        <v>2</v>
      </c>
      <c r="C5" s="15">
        <v>3</v>
      </c>
      <c r="D5" s="15">
        <v>4</v>
      </c>
      <c r="E5" s="15">
        <v>5</v>
      </c>
      <c r="F5" s="16">
        <v>6</v>
      </c>
      <c r="G5" s="16">
        <v>7</v>
      </c>
      <c r="I5" s="17"/>
      <c r="J5" s="17"/>
      <c r="K5" s="17"/>
      <c r="L5" s="15">
        <v>1</v>
      </c>
      <c r="M5" s="15">
        <v>2</v>
      </c>
      <c r="N5" s="16">
        <v>3</v>
      </c>
      <c r="O5" s="16">
        <v>4</v>
      </c>
      <c r="Q5" s="17"/>
      <c r="R5" s="17"/>
      <c r="S5" s="17"/>
      <c r="T5" s="17"/>
      <c r="U5" s="15">
        <v>1</v>
      </c>
      <c r="V5" s="16">
        <v>2</v>
      </c>
      <c r="W5" s="16">
        <v>3</v>
      </c>
      <c r="Y5" s="15">
        <v>1</v>
      </c>
      <c r="Z5" s="15">
        <v>2</v>
      </c>
      <c r="AA5" s="15">
        <v>3</v>
      </c>
      <c r="AB5" s="15">
        <v>4</v>
      </c>
      <c r="AC5" s="15">
        <v>5</v>
      </c>
      <c r="AD5" s="16">
        <v>6</v>
      </c>
      <c r="AE5" s="16">
        <v>7</v>
      </c>
    </row>
    <row r="6" spans="1:31">
      <c r="A6" s="15">
        <v>8</v>
      </c>
      <c r="B6" s="15">
        <v>9</v>
      </c>
      <c r="C6" s="15">
        <v>10</v>
      </c>
      <c r="D6" s="15">
        <v>11</v>
      </c>
      <c r="E6" s="15">
        <v>12</v>
      </c>
      <c r="F6" s="16">
        <v>13</v>
      </c>
      <c r="G6" s="16">
        <v>14</v>
      </c>
      <c r="I6" s="15">
        <v>5</v>
      </c>
      <c r="J6" s="15">
        <v>6</v>
      </c>
      <c r="K6" s="15">
        <v>7</v>
      </c>
      <c r="L6" s="15">
        <v>8</v>
      </c>
      <c r="M6" s="15">
        <v>9</v>
      </c>
      <c r="N6" s="16">
        <v>10</v>
      </c>
      <c r="O6" s="16">
        <v>11</v>
      </c>
      <c r="Q6" s="15">
        <v>4</v>
      </c>
      <c r="R6" s="15">
        <v>5</v>
      </c>
      <c r="S6" s="15">
        <v>6</v>
      </c>
      <c r="T6" s="15">
        <v>7</v>
      </c>
      <c r="U6" s="15">
        <v>8</v>
      </c>
      <c r="V6" s="16">
        <v>9</v>
      </c>
      <c r="W6" s="16">
        <v>10</v>
      </c>
      <c r="Y6" s="15">
        <v>8</v>
      </c>
      <c r="Z6" s="15">
        <v>9</v>
      </c>
      <c r="AA6" s="15">
        <v>10</v>
      </c>
      <c r="AB6" s="15">
        <v>11</v>
      </c>
      <c r="AC6" s="15">
        <v>12</v>
      </c>
      <c r="AD6" s="16">
        <v>13</v>
      </c>
      <c r="AE6" s="16">
        <v>14</v>
      </c>
    </row>
    <row r="7" spans="1:31">
      <c r="A7" s="15">
        <v>15</v>
      </c>
      <c r="B7" s="15">
        <v>16</v>
      </c>
      <c r="C7" s="15">
        <v>17</v>
      </c>
      <c r="D7" s="15">
        <v>18</v>
      </c>
      <c r="E7" s="15">
        <v>19</v>
      </c>
      <c r="F7" s="16">
        <v>20</v>
      </c>
      <c r="G7" s="16">
        <v>21</v>
      </c>
      <c r="I7" s="15">
        <v>12</v>
      </c>
      <c r="J7" s="15">
        <v>13</v>
      </c>
      <c r="K7" s="15">
        <v>14</v>
      </c>
      <c r="L7" s="15">
        <v>15</v>
      </c>
      <c r="M7" s="15">
        <v>16</v>
      </c>
      <c r="N7" s="16">
        <v>17</v>
      </c>
      <c r="O7" s="16">
        <v>18</v>
      </c>
      <c r="Q7" s="15">
        <v>11</v>
      </c>
      <c r="R7" s="15">
        <v>12</v>
      </c>
      <c r="S7" s="15">
        <v>13</v>
      </c>
      <c r="T7" s="15">
        <v>14</v>
      </c>
      <c r="U7" s="15">
        <v>15</v>
      </c>
      <c r="V7" s="16">
        <v>16</v>
      </c>
      <c r="W7" s="16">
        <v>17</v>
      </c>
      <c r="Y7" s="15">
        <v>15</v>
      </c>
      <c r="Z7" s="15">
        <v>16</v>
      </c>
      <c r="AA7" s="15">
        <v>17</v>
      </c>
      <c r="AB7" s="15">
        <v>18</v>
      </c>
      <c r="AC7" s="15">
        <v>19</v>
      </c>
      <c r="AD7" s="16">
        <v>20</v>
      </c>
      <c r="AE7" s="16">
        <v>21</v>
      </c>
    </row>
    <row r="8" spans="1:31">
      <c r="A8" s="15">
        <v>22</v>
      </c>
      <c r="B8" s="15">
        <v>23</v>
      </c>
      <c r="C8" s="15">
        <v>24</v>
      </c>
      <c r="D8" s="15">
        <v>25</v>
      </c>
      <c r="E8" s="15">
        <v>26</v>
      </c>
      <c r="F8" s="16">
        <v>27</v>
      </c>
      <c r="G8" s="16">
        <v>28</v>
      </c>
      <c r="I8" s="15">
        <v>19</v>
      </c>
      <c r="J8" s="15">
        <v>20</v>
      </c>
      <c r="K8" s="15">
        <v>21</v>
      </c>
      <c r="L8" s="15">
        <v>22</v>
      </c>
      <c r="M8" s="15">
        <v>23</v>
      </c>
      <c r="N8" s="16">
        <v>24</v>
      </c>
      <c r="O8" s="16">
        <v>25</v>
      </c>
      <c r="Q8" s="15">
        <v>18</v>
      </c>
      <c r="R8" s="15">
        <v>19</v>
      </c>
      <c r="S8" s="15">
        <v>20</v>
      </c>
      <c r="T8" s="15">
        <v>21</v>
      </c>
      <c r="U8" s="15">
        <v>22</v>
      </c>
      <c r="V8" s="16">
        <v>23</v>
      </c>
      <c r="W8" s="16">
        <v>24</v>
      </c>
      <c r="Y8" s="15">
        <v>22</v>
      </c>
      <c r="Z8" s="15">
        <v>23</v>
      </c>
      <c r="AA8" s="15">
        <v>24</v>
      </c>
      <c r="AB8" s="15">
        <v>25</v>
      </c>
      <c r="AC8" s="15">
        <v>26</v>
      </c>
      <c r="AD8" s="16">
        <v>27</v>
      </c>
      <c r="AE8" s="16">
        <v>28</v>
      </c>
    </row>
    <row r="9" spans="1:31">
      <c r="A9" s="15">
        <v>29</v>
      </c>
      <c r="B9" s="15">
        <v>30</v>
      </c>
      <c r="C9" s="15">
        <v>31</v>
      </c>
      <c r="D9" s="17"/>
      <c r="E9" s="17"/>
      <c r="F9" s="17"/>
      <c r="G9" s="17"/>
      <c r="I9" s="15">
        <v>26</v>
      </c>
      <c r="J9" s="15">
        <v>27</v>
      </c>
      <c r="K9" s="15">
        <v>28</v>
      </c>
      <c r="L9" s="15">
        <v>29</v>
      </c>
      <c r="M9" s="17"/>
      <c r="N9" s="17"/>
      <c r="O9" s="17"/>
      <c r="Q9" s="15">
        <v>25</v>
      </c>
      <c r="R9" s="15">
        <v>26</v>
      </c>
      <c r="S9" s="15">
        <v>27</v>
      </c>
      <c r="T9" s="15">
        <v>28</v>
      </c>
      <c r="U9" s="15">
        <v>29</v>
      </c>
      <c r="V9" s="16">
        <v>30</v>
      </c>
      <c r="W9" s="16">
        <v>31</v>
      </c>
      <c r="Y9" s="15">
        <v>29</v>
      </c>
      <c r="Z9" s="15">
        <v>30</v>
      </c>
      <c r="AA9" s="17"/>
      <c r="AB9" s="17"/>
      <c r="AC9" s="17"/>
      <c r="AD9" s="17"/>
      <c r="AE9" s="17"/>
    </row>
    <row r="13" ht="15.6" spans="1:25">
      <c r="A13" s="13" t="s">
        <v>22</v>
      </c>
      <c r="I13" s="13" t="s">
        <v>23</v>
      </c>
      <c r="Q13" s="13" t="s">
        <v>24</v>
      </c>
      <c r="Y13" s="13" t="s">
        <v>25</v>
      </c>
    </row>
    <row r="14" spans="1:31">
      <c r="A14" s="14" t="s">
        <v>32</v>
      </c>
      <c r="B14" s="14" t="s">
        <v>33</v>
      </c>
      <c r="C14" s="14" t="s">
        <v>34</v>
      </c>
      <c r="D14" s="14" t="s">
        <v>35</v>
      </c>
      <c r="E14" s="14" t="s">
        <v>36</v>
      </c>
      <c r="F14" s="14" t="s">
        <v>37</v>
      </c>
      <c r="G14" s="14" t="s">
        <v>38</v>
      </c>
      <c r="I14" s="14" t="s">
        <v>32</v>
      </c>
      <c r="J14" s="14" t="s">
        <v>33</v>
      </c>
      <c r="K14" s="14" t="s">
        <v>34</v>
      </c>
      <c r="L14" s="14" t="s">
        <v>35</v>
      </c>
      <c r="M14" s="14" t="s">
        <v>36</v>
      </c>
      <c r="N14" s="14" t="s">
        <v>37</v>
      </c>
      <c r="O14" s="14" t="s">
        <v>38</v>
      </c>
      <c r="Q14" s="14" t="s">
        <v>32</v>
      </c>
      <c r="R14" s="14" t="s">
        <v>33</v>
      </c>
      <c r="S14" s="14" t="s">
        <v>34</v>
      </c>
      <c r="T14" s="14" t="s">
        <v>35</v>
      </c>
      <c r="U14" s="14" t="s">
        <v>36</v>
      </c>
      <c r="V14" s="14" t="s">
        <v>37</v>
      </c>
      <c r="W14" s="14" t="s">
        <v>38</v>
      </c>
      <c r="Y14" s="14" t="s">
        <v>32</v>
      </c>
      <c r="Z14" s="14" t="s">
        <v>33</v>
      </c>
      <c r="AA14" s="14" t="s">
        <v>34</v>
      </c>
      <c r="AB14" s="14" t="s">
        <v>35</v>
      </c>
      <c r="AC14" s="14" t="s">
        <v>36</v>
      </c>
      <c r="AD14" s="14" t="s">
        <v>37</v>
      </c>
      <c r="AE14" s="14" t="s">
        <v>38</v>
      </c>
    </row>
    <row r="15" spans="1:31">
      <c r="A15" s="17"/>
      <c r="B15" s="17"/>
      <c r="C15" s="15">
        <v>1</v>
      </c>
      <c r="D15" s="15">
        <v>2</v>
      </c>
      <c r="E15" s="15">
        <v>3</v>
      </c>
      <c r="F15" s="16">
        <v>4</v>
      </c>
      <c r="G15" s="16">
        <v>5</v>
      </c>
      <c r="I15" s="17"/>
      <c r="J15" s="17"/>
      <c r="K15" s="17"/>
      <c r="L15" s="17"/>
      <c r="M15" s="17"/>
      <c r="N15" s="16">
        <v>1</v>
      </c>
      <c r="O15" s="16">
        <v>2</v>
      </c>
      <c r="Q15" s="15">
        <v>1</v>
      </c>
      <c r="R15" s="15">
        <v>2</v>
      </c>
      <c r="S15" s="15">
        <v>3</v>
      </c>
      <c r="T15" s="15">
        <v>4</v>
      </c>
      <c r="U15" s="15">
        <v>5</v>
      </c>
      <c r="V15" s="16">
        <v>6</v>
      </c>
      <c r="W15" s="16">
        <v>7</v>
      </c>
      <c r="Y15" s="17"/>
      <c r="Z15" s="17"/>
      <c r="AA15" s="17"/>
      <c r="AB15" s="15">
        <v>1</v>
      </c>
      <c r="AC15" s="15">
        <v>2</v>
      </c>
      <c r="AD15" s="16">
        <v>3</v>
      </c>
      <c r="AE15" s="16">
        <v>4</v>
      </c>
    </row>
    <row r="16" spans="1:31">
      <c r="A16" s="15">
        <v>6</v>
      </c>
      <c r="B16" s="15">
        <v>7</v>
      </c>
      <c r="C16" s="15">
        <v>8</v>
      </c>
      <c r="D16" s="15">
        <v>9</v>
      </c>
      <c r="E16" s="15">
        <v>10</v>
      </c>
      <c r="F16" s="16">
        <v>11</v>
      </c>
      <c r="G16" s="16">
        <v>12</v>
      </c>
      <c r="I16" s="15">
        <v>3</v>
      </c>
      <c r="J16" s="15">
        <v>4</v>
      </c>
      <c r="K16" s="15">
        <v>5</v>
      </c>
      <c r="L16" s="15">
        <v>6</v>
      </c>
      <c r="M16" s="15">
        <v>7</v>
      </c>
      <c r="N16" s="16">
        <v>8</v>
      </c>
      <c r="O16" s="16">
        <v>9</v>
      </c>
      <c r="Q16" s="15">
        <v>8</v>
      </c>
      <c r="R16" s="15">
        <v>9</v>
      </c>
      <c r="S16" s="15">
        <v>10</v>
      </c>
      <c r="T16" s="15">
        <v>11</v>
      </c>
      <c r="U16" s="15">
        <v>12</v>
      </c>
      <c r="V16" s="16">
        <v>13</v>
      </c>
      <c r="W16" s="16">
        <v>14</v>
      </c>
      <c r="Y16" s="15">
        <v>5</v>
      </c>
      <c r="Z16" s="15">
        <v>6</v>
      </c>
      <c r="AA16" s="15">
        <v>7</v>
      </c>
      <c r="AB16" s="15">
        <v>8</v>
      </c>
      <c r="AC16" s="15">
        <v>9</v>
      </c>
      <c r="AD16" s="16">
        <v>10</v>
      </c>
      <c r="AE16" s="16">
        <v>11</v>
      </c>
    </row>
    <row r="17" spans="1:31">
      <c r="A17" s="15">
        <v>13</v>
      </c>
      <c r="B17" s="15">
        <v>14</v>
      </c>
      <c r="C17" s="15">
        <v>15</v>
      </c>
      <c r="D17" s="15">
        <v>16</v>
      </c>
      <c r="E17" s="15">
        <v>17</v>
      </c>
      <c r="F17" s="16">
        <v>18</v>
      </c>
      <c r="G17" s="16">
        <v>19</v>
      </c>
      <c r="I17" s="15">
        <v>10</v>
      </c>
      <c r="J17" s="15">
        <v>11</v>
      </c>
      <c r="K17" s="15">
        <v>12</v>
      </c>
      <c r="L17" s="15">
        <v>13</v>
      </c>
      <c r="M17" s="15">
        <v>14</v>
      </c>
      <c r="N17" s="16">
        <v>15</v>
      </c>
      <c r="O17" s="16">
        <v>16</v>
      </c>
      <c r="Q17" s="15">
        <v>15</v>
      </c>
      <c r="R17" s="15">
        <v>16</v>
      </c>
      <c r="S17" s="15">
        <v>17</v>
      </c>
      <c r="T17" s="15">
        <v>18</v>
      </c>
      <c r="U17" s="15">
        <v>19</v>
      </c>
      <c r="V17" s="16">
        <v>20</v>
      </c>
      <c r="W17" s="16">
        <v>21</v>
      </c>
      <c r="Y17" s="15">
        <v>12</v>
      </c>
      <c r="Z17" s="15">
        <v>13</v>
      </c>
      <c r="AA17" s="15">
        <v>14</v>
      </c>
      <c r="AB17" s="15">
        <v>15</v>
      </c>
      <c r="AC17" s="15">
        <v>16</v>
      </c>
      <c r="AD17" s="16">
        <v>17</v>
      </c>
      <c r="AE17" s="16">
        <v>18</v>
      </c>
    </row>
    <row r="18" spans="1:31">
      <c r="A18" s="15">
        <v>20</v>
      </c>
      <c r="B18" s="15">
        <v>21</v>
      </c>
      <c r="C18" s="15">
        <v>22</v>
      </c>
      <c r="D18" s="15">
        <v>23</v>
      </c>
      <c r="E18" s="15">
        <v>24</v>
      </c>
      <c r="F18" s="16">
        <v>25</v>
      </c>
      <c r="G18" s="16">
        <v>26</v>
      </c>
      <c r="I18" s="15">
        <v>17</v>
      </c>
      <c r="J18" s="15">
        <v>18</v>
      </c>
      <c r="K18" s="15">
        <v>19</v>
      </c>
      <c r="L18" s="15">
        <v>20</v>
      </c>
      <c r="M18" s="15">
        <v>21</v>
      </c>
      <c r="N18" s="16">
        <v>22</v>
      </c>
      <c r="O18" s="16">
        <v>23</v>
      </c>
      <c r="Q18" s="15">
        <v>22</v>
      </c>
      <c r="R18" s="15">
        <v>23</v>
      </c>
      <c r="S18" s="15">
        <v>24</v>
      </c>
      <c r="T18" s="15">
        <v>25</v>
      </c>
      <c r="U18" s="15">
        <v>26</v>
      </c>
      <c r="V18" s="16">
        <v>27</v>
      </c>
      <c r="W18" s="16">
        <v>28</v>
      </c>
      <c r="Y18" s="15">
        <v>19</v>
      </c>
      <c r="Z18" s="15">
        <v>20</v>
      </c>
      <c r="AA18" s="15">
        <v>21</v>
      </c>
      <c r="AB18" s="15">
        <v>22</v>
      </c>
      <c r="AC18" s="15">
        <v>23</v>
      </c>
      <c r="AD18" s="16">
        <v>24</v>
      </c>
      <c r="AE18" s="16">
        <v>25</v>
      </c>
    </row>
    <row r="19" spans="1:31">
      <c r="A19" s="15">
        <v>27</v>
      </c>
      <c r="B19" s="15">
        <v>28</v>
      </c>
      <c r="C19" s="15">
        <v>29</v>
      </c>
      <c r="D19" s="15">
        <v>30</v>
      </c>
      <c r="E19" s="15">
        <v>31</v>
      </c>
      <c r="F19" s="17"/>
      <c r="G19" s="17"/>
      <c r="I19" s="15">
        <v>24</v>
      </c>
      <c r="J19" s="15">
        <v>25</v>
      </c>
      <c r="K19" s="15">
        <v>26</v>
      </c>
      <c r="L19" s="15">
        <v>27</v>
      </c>
      <c r="M19" s="15">
        <v>28</v>
      </c>
      <c r="N19" s="16">
        <v>29</v>
      </c>
      <c r="O19" s="16">
        <v>30</v>
      </c>
      <c r="Q19" s="15">
        <v>29</v>
      </c>
      <c r="R19" s="15">
        <v>30</v>
      </c>
      <c r="S19" s="15">
        <v>31</v>
      </c>
      <c r="T19" s="17"/>
      <c r="U19" s="17"/>
      <c r="V19" s="17"/>
      <c r="W19" s="17"/>
      <c r="Y19" s="15">
        <v>26</v>
      </c>
      <c r="Z19" s="15">
        <v>27</v>
      </c>
      <c r="AA19" s="15">
        <v>28</v>
      </c>
      <c r="AB19" s="15">
        <v>29</v>
      </c>
      <c r="AC19" s="15">
        <v>30</v>
      </c>
      <c r="AD19" s="16">
        <v>31</v>
      </c>
      <c r="AE19" s="17"/>
    </row>
    <row r="23" ht="15.6" spans="1:25">
      <c r="A23" s="13" t="s">
        <v>26</v>
      </c>
      <c r="I23" s="13" t="s">
        <v>27</v>
      </c>
      <c r="Q23" s="13" t="s">
        <v>28</v>
      </c>
      <c r="Y23" s="13" t="s">
        <v>29</v>
      </c>
    </row>
    <row r="24" spans="1:31">
      <c r="A24" s="14" t="s">
        <v>32</v>
      </c>
      <c r="B24" s="14" t="s">
        <v>33</v>
      </c>
      <c r="C24" s="14" t="s">
        <v>34</v>
      </c>
      <c r="D24" s="14" t="s">
        <v>35</v>
      </c>
      <c r="E24" s="14" t="s">
        <v>36</v>
      </c>
      <c r="F24" s="14" t="s">
        <v>37</v>
      </c>
      <c r="G24" s="14" t="s">
        <v>38</v>
      </c>
      <c r="I24" s="14" t="s">
        <v>32</v>
      </c>
      <c r="J24" s="14" t="s">
        <v>33</v>
      </c>
      <c r="K24" s="14" t="s">
        <v>34</v>
      </c>
      <c r="L24" s="14" t="s">
        <v>35</v>
      </c>
      <c r="M24" s="14" t="s">
        <v>36</v>
      </c>
      <c r="N24" s="14" t="s">
        <v>37</v>
      </c>
      <c r="O24" s="14" t="s">
        <v>38</v>
      </c>
      <c r="Q24" s="14" t="s">
        <v>32</v>
      </c>
      <c r="R24" s="14" t="s">
        <v>33</v>
      </c>
      <c r="S24" s="14" t="s">
        <v>34</v>
      </c>
      <c r="T24" s="14" t="s">
        <v>35</v>
      </c>
      <c r="U24" s="14" t="s">
        <v>36</v>
      </c>
      <c r="V24" s="14" t="s">
        <v>37</v>
      </c>
      <c r="W24" s="14" t="s">
        <v>38</v>
      </c>
      <c r="Y24" s="14" t="s">
        <v>32</v>
      </c>
      <c r="Z24" s="14" t="s">
        <v>33</v>
      </c>
      <c r="AA24" s="14" t="s">
        <v>34</v>
      </c>
      <c r="AB24" s="14" t="s">
        <v>35</v>
      </c>
      <c r="AC24" s="14" t="s">
        <v>36</v>
      </c>
      <c r="AD24" s="14" t="s">
        <v>37</v>
      </c>
      <c r="AE24" s="14" t="s">
        <v>38</v>
      </c>
    </row>
    <row r="25" spans="1:31">
      <c r="A25" s="17"/>
      <c r="B25" s="17"/>
      <c r="C25" s="17"/>
      <c r="D25" s="17"/>
      <c r="E25" s="17"/>
      <c r="F25" s="17"/>
      <c r="G25" s="16">
        <v>1</v>
      </c>
      <c r="I25" s="17"/>
      <c r="J25" s="15">
        <v>1</v>
      </c>
      <c r="K25" s="15">
        <v>2</v>
      </c>
      <c r="L25" s="15">
        <v>3</v>
      </c>
      <c r="M25" s="15">
        <v>4</v>
      </c>
      <c r="N25" s="16">
        <v>5</v>
      </c>
      <c r="O25" s="16">
        <v>6</v>
      </c>
      <c r="Q25" s="17"/>
      <c r="R25" s="17"/>
      <c r="S25" s="17"/>
      <c r="T25" s="17"/>
      <c r="U25" s="15">
        <v>1</v>
      </c>
      <c r="V25" s="16">
        <v>2</v>
      </c>
      <c r="W25" s="16">
        <v>3</v>
      </c>
      <c r="Y25" s="17"/>
      <c r="Z25" s="17"/>
      <c r="AA25" s="17"/>
      <c r="AB25" s="17"/>
      <c r="AC25" s="17"/>
      <c r="AD25" s="17"/>
      <c r="AE25" s="16">
        <v>1</v>
      </c>
    </row>
    <row r="26" spans="1:31">
      <c r="A26" s="15">
        <v>2</v>
      </c>
      <c r="B26" s="15">
        <v>3</v>
      </c>
      <c r="C26" s="15">
        <v>4</v>
      </c>
      <c r="D26" s="15">
        <v>5</v>
      </c>
      <c r="E26" s="15">
        <v>6</v>
      </c>
      <c r="F26" s="16">
        <v>7</v>
      </c>
      <c r="G26" s="16">
        <v>8</v>
      </c>
      <c r="I26" s="15">
        <v>7</v>
      </c>
      <c r="J26" s="15">
        <v>8</v>
      </c>
      <c r="K26" s="15">
        <v>9</v>
      </c>
      <c r="L26" s="15">
        <v>10</v>
      </c>
      <c r="M26" s="15">
        <v>11</v>
      </c>
      <c r="N26" s="16">
        <v>12</v>
      </c>
      <c r="O26" s="16">
        <v>13</v>
      </c>
      <c r="Q26" s="15">
        <v>4</v>
      </c>
      <c r="R26" s="15">
        <v>5</v>
      </c>
      <c r="S26" s="15">
        <v>6</v>
      </c>
      <c r="T26" s="15">
        <v>7</v>
      </c>
      <c r="U26" s="15">
        <v>8</v>
      </c>
      <c r="V26" s="16">
        <v>9</v>
      </c>
      <c r="W26" s="16">
        <v>10</v>
      </c>
      <c r="Y26" s="15">
        <v>2</v>
      </c>
      <c r="Z26" s="15">
        <v>3</v>
      </c>
      <c r="AA26" s="15">
        <v>4</v>
      </c>
      <c r="AB26" s="15">
        <v>5</v>
      </c>
      <c r="AC26" s="15">
        <v>6</v>
      </c>
      <c r="AD26" s="16">
        <v>7</v>
      </c>
      <c r="AE26" s="16">
        <v>8</v>
      </c>
    </row>
    <row r="27" spans="1:31">
      <c r="A27" s="15">
        <v>9</v>
      </c>
      <c r="B27" s="15">
        <v>10</v>
      </c>
      <c r="C27" s="15">
        <v>11</v>
      </c>
      <c r="D27" s="15">
        <v>12</v>
      </c>
      <c r="E27" s="15">
        <v>13</v>
      </c>
      <c r="F27" s="16">
        <v>14</v>
      </c>
      <c r="G27" s="16">
        <v>15</v>
      </c>
      <c r="I27" s="15">
        <v>14</v>
      </c>
      <c r="J27" s="15">
        <v>15</v>
      </c>
      <c r="K27" s="15">
        <v>16</v>
      </c>
      <c r="L27" s="15">
        <v>17</v>
      </c>
      <c r="M27" s="15">
        <v>18</v>
      </c>
      <c r="N27" s="16">
        <v>19</v>
      </c>
      <c r="O27" s="16">
        <v>20</v>
      </c>
      <c r="Q27" s="15">
        <v>11</v>
      </c>
      <c r="R27" s="15">
        <v>12</v>
      </c>
      <c r="S27" s="15">
        <v>13</v>
      </c>
      <c r="T27" s="15">
        <v>14</v>
      </c>
      <c r="U27" s="15">
        <v>15</v>
      </c>
      <c r="V27" s="16">
        <v>16</v>
      </c>
      <c r="W27" s="16">
        <v>17</v>
      </c>
      <c r="Y27" s="15">
        <v>9</v>
      </c>
      <c r="Z27" s="15">
        <v>10</v>
      </c>
      <c r="AA27" s="15">
        <v>11</v>
      </c>
      <c r="AB27" s="15">
        <v>12</v>
      </c>
      <c r="AC27" s="15">
        <v>13</v>
      </c>
      <c r="AD27" s="16">
        <v>14</v>
      </c>
      <c r="AE27" s="16">
        <v>15</v>
      </c>
    </row>
    <row r="28" spans="1:31">
      <c r="A28" s="15">
        <v>16</v>
      </c>
      <c r="B28" s="15">
        <v>17</v>
      </c>
      <c r="C28" s="15">
        <v>18</v>
      </c>
      <c r="D28" s="15">
        <v>19</v>
      </c>
      <c r="E28" s="15">
        <v>20</v>
      </c>
      <c r="F28" s="16">
        <v>21</v>
      </c>
      <c r="G28" s="16">
        <v>22</v>
      </c>
      <c r="I28" s="15">
        <v>21</v>
      </c>
      <c r="J28" s="15">
        <v>22</v>
      </c>
      <c r="K28" s="15">
        <v>23</v>
      </c>
      <c r="L28" s="15">
        <v>24</v>
      </c>
      <c r="M28" s="15">
        <v>25</v>
      </c>
      <c r="N28" s="16">
        <v>26</v>
      </c>
      <c r="O28" s="16">
        <v>27</v>
      </c>
      <c r="Q28" s="15">
        <v>18</v>
      </c>
      <c r="R28" s="15">
        <v>19</v>
      </c>
      <c r="S28" s="15">
        <v>20</v>
      </c>
      <c r="T28" s="15">
        <v>21</v>
      </c>
      <c r="U28" s="15">
        <v>22</v>
      </c>
      <c r="V28" s="16">
        <v>23</v>
      </c>
      <c r="W28" s="16">
        <v>24</v>
      </c>
      <c r="Y28" s="15">
        <v>16</v>
      </c>
      <c r="Z28" s="15">
        <v>17</v>
      </c>
      <c r="AA28" s="15">
        <v>18</v>
      </c>
      <c r="AB28" s="15">
        <v>19</v>
      </c>
      <c r="AC28" s="15">
        <v>20</v>
      </c>
      <c r="AD28" s="16">
        <v>21</v>
      </c>
      <c r="AE28" s="16">
        <v>22</v>
      </c>
    </row>
    <row r="29" spans="1:31">
      <c r="A29" s="15">
        <v>23</v>
      </c>
      <c r="B29" s="15">
        <v>24</v>
      </c>
      <c r="C29" s="15">
        <v>25</v>
      </c>
      <c r="D29" s="15">
        <v>26</v>
      </c>
      <c r="E29" s="15">
        <v>27</v>
      </c>
      <c r="F29" s="16">
        <v>28</v>
      </c>
      <c r="G29" s="16">
        <v>29</v>
      </c>
      <c r="I29" s="15">
        <v>28</v>
      </c>
      <c r="J29" s="15">
        <v>29</v>
      </c>
      <c r="K29" s="15">
        <v>30</v>
      </c>
      <c r="L29" s="15">
        <v>31</v>
      </c>
      <c r="M29" s="17"/>
      <c r="N29" s="17"/>
      <c r="O29" s="17"/>
      <c r="Q29" s="15">
        <v>25</v>
      </c>
      <c r="R29" s="15">
        <v>26</v>
      </c>
      <c r="S29" s="15">
        <v>27</v>
      </c>
      <c r="T29" s="15">
        <v>28</v>
      </c>
      <c r="U29" s="15">
        <v>29</v>
      </c>
      <c r="V29" s="16">
        <v>30</v>
      </c>
      <c r="W29" s="17"/>
      <c r="Y29" s="15">
        <v>23</v>
      </c>
      <c r="Z29" s="15">
        <v>24</v>
      </c>
      <c r="AA29" s="15">
        <v>25</v>
      </c>
      <c r="AB29" s="15">
        <v>26</v>
      </c>
      <c r="AC29" s="15">
        <v>27</v>
      </c>
      <c r="AD29" s="16">
        <v>28</v>
      </c>
      <c r="AE29" s="16">
        <v>29</v>
      </c>
    </row>
    <row r="30" spans="1:31">
      <c r="A30" s="15">
        <v>30</v>
      </c>
      <c r="B30" s="17"/>
      <c r="C30" s="17"/>
      <c r="D30" s="17"/>
      <c r="E30" s="17"/>
      <c r="F30" s="17"/>
      <c r="G30" s="17"/>
      <c r="Y30" s="15">
        <v>30</v>
      </c>
      <c r="Z30" s="15">
        <v>31</v>
      </c>
      <c r="AA30" s="17"/>
      <c r="AB30" s="17"/>
      <c r="AC30" s="17"/>
      <c r="AD30" s="17"/>
      <c r="AE30" s="17"/>
    </row>
  </sheetData>
  <mergeCells count="13">
    <mergeCell ref="A1:P1"/>
    <mergeCell ref="A3:G3"/>
    <mergeCell ref="I3:O3"/>
    <mergeCell ref="Q3:W3"/>
    <mergeCell ref="Y3:AE3"/>
    <mergeCell ref="A13:G13"/>
    <mergeCell ref="I13:O13"/>
    <mergeCell ref="Q13:W13"/>
    <mergeCell ref="Y13:AE13"/>
    <mergeCell ref="A23:G23"/>
    <mergeCell ref="I23:O23"/>
    <mergeCell ref="Q23:W23"/>
    <mergeCell ref="Y23:AE2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548235"/>
  </sheetPr>
  <dimension ref="A1:G21"/>
  <sheetViews>
    <sheetView workbookViewId="0">
      <pane ySplit="4" topLeftCell="A5" activePane="bottomLeft" state="frozen"/>
      <selection/>
      <selection pane="bottomLeft" activeCell="A1" sqref="A1:G1"/>
    </sheetView>
  </sheetViews>
  <sheetFormatPr defaultColWidth="9" defaultRowHeight="14.4" outlineLevelCol="6"/>
  <cols>
    <col min="1" max="1" width="8" customWidth="1"/>
    <col min="2" max="2" width="30" customWidth="1"/>
    <col min="3" max="3" width="12" customWidth="1"/>
    <col min="4" max="4" width="15" customWidth="1"/>
    <col min="5" max="5" width="12" customWidth="1"/>
    <col min="6" max="6" width="15" customWidth="1"/>
    <col min="7" max="7" width="25" customWidth="1"/>
  </cols>
  <sheetData>
    <row r="1" ht="30" customHeight="1" spans="1:1">
      <c r="A1" s="1" t="s">
        <v>39</v>
      </c>
    </row>
    <row r="2" spans="1:4">
      <c r="A2" s="9" t="s">
        <v>40</v>
      </c>
      <c r="B2" s="12" t="s">
        <v>18</v>
      </c>
      <c r="C2" s="9" t="s">
        <v>41</v>
      </c>
      <c r="D2">
        <v>2024</v>
      </c>
    </row>
    <row r="3" ht="15.6" spans="1:1">
      <c r="A3" s="2" t="s">
        <v>42</v>
      </c>
    </row>
    <row r="4" spans="1:7">
      <c r="A4" s="5" t="s">
        <v>43</v>
      </c>
      <c r="B4" s="5" t="s">
        <v>44</v>
      </c>
      <c r="C4" s="5" t="s">
        <v>45</v>
      </c>
      <c r="D4" s="5" t="s">
        <v>46</v>
      </c>
      <c r="E4" s="5" t="s">
        <v>47</v>
      </c>
      <c r="F4" s="5" t="s">
        <v>48</v>
      </c>
      <c r="G4" s="5"/>
    </row>
    <row r="5" spans="1:6">
      <c r="A5" s="7">
        <v>1</v>
      </c>
      <c r="B5" s="7" t="s">
        <v>49</v>
      </c>
      <c r="C5" s="7" t="s">
        <v>50</v>
      </c>
      <c r="D5" s="7" t="s">
        <v>51</v>
      </c>
      <c r="E5" s="7" t="s">
        <v>52</v>
      </c>
      <c r="F5" s="7" t="s">
        <v>53</v>
      </c>
    </row>
    <row r="6" spans="1:6">
      <c r="A6" s="7">
        <v>2</v>
      </c>
      <c r="B6" s="7" t="s">
        <v>54</v>
      </c>
      <c r="C6" s="7" t="s">
        <v>55</v>
      </c>
      <c r="D6" s="7" t="s">
        <v>56</v>
      </c>
      <c r="E6" s="7" t="s">
        <v>57</v>
      </c>
      <c r="F6" s="7" t="s">
        <v>58</v>
      </c>
    </row>
    <row r="7" ht="28.8" spans="1:6">
      <c r="A7" s="7">
        <v>3</v>
      </c>
      <c r="B7" s="7" t="s">
        <v>59</v>
      </c>
      <c r="C7" s="7" t="s">
        <v>50</v>
      </c>
      <c r="D7" s="7" t="s">
        <v>60</v>
      </c>
      <c r="E7" s="7" t="s">
        <v>52</v>
      </c>
      <c r="F7" s="7" t="s">
        <v>61</v>
      </c>
    </row>
    <row r="8" ht="28.8" spans="1:6">
      <c r="A8" s="7">
        <v>4</v>
      </c>
      <c r="B8" s="7" t="s">
        <v>62</v>
      </c>
      <c r="C8" s="7" t="s">
        <v>55</v>
      </c>
      <c r="D8" s="7" t="s">
        <v>63</v>
      </c>
      <c r="E8" s="7" t="s">
        <v>57</v>
      </c>
      <c r="F8" s="7" t="s">
        <v>64</v>
      </c>
    </row>
    <row r="9" ht="28.8" spans="1:6">
      <c r="A9" s="7">
        <v>5</v>
      </c>
      <c r="B9" s="7" t="s">
        <v>65</v>
      </c>
      <c r="C9" s="7" t="s">
        <v>66</v>
      </c>
      <c r="D9" s="7" t="s">
        <v>51</v>
      </c>
      <c r="E9" s="7" t="s">
        <v>57</v>
      </c>
      <c r="F9" s="7" t="s">
        <v>67</v>
      </c>
    </row>
    <row r="10" ht="28.8" spans="1:6">
      <c r="A10" s="7">
        <v>6</v>
      </c>
      <c r="B10" s="7" t="s">
        <v>68</v>
      </c>
      <c r="C10" s="7" t="s">
        <v>50</v>
      </c>
      <c r="D10" s="7" t="s">
        <v>69</v>
      </c>
      <c r="E10" s="7" t="s">
        <v>57</v>
      </c>
      <c r="F10" s="7" t="s">
        <v>70</v>
      </c>
    </row>
    <row r="11" ht="28.8" spans="1:6">
      <c r="A11" s="7">
        <v>7</v>
      </c>
      <c r="B11" s="7" t="s">
        <v>71</v>
      </c>
      <c r="C11" s="7" t="s">
        <v>66</v>
      </c>
      <c r="D11" s="7" t="s">
        <v>72</v>
      </c>
      <c r="E11" s="7" t="s">
        <v>73</v>
      </c>
      <c r="F11" s="7" t="s">
        <v>74</v>
      </c>
    </row>
    <row r="12" ht="28.8" spans="1:6">
      <c r="A12" s="7">
        <v>8</v>
      </c>
      <c r="B12" s="7" t="s">
        <v>75</v>
      </c>
      <c r="C12" s="7" t="s">
        <v>50</v>
      </c>
      <c r="D12" s="7" t="s">
        <v>76</v>
      </c>
      <c r="E12" s="7" t="s">
        <v>52</v>
      </c>
      <c r="F12" s="7" t="s">
        <v>77</v>
      </c>
    </row>
    <row r="15" ht="15.6" spans="1:1">
      <c r="A15" s="2" t="s">
        <v>78</v>
      </c>
    </row>
    <row r="16" spans="1:7">
      <c r="A16" s="5" t="s">
        <v>79</v>
      </c>
      <c r="B16" s="5" t="s">
        <v>80</v>
      </c>
      <c r="C16" s="5" t="s">
        <v>81</v>
      </c>
      <c r="D16" s="5" t="s">
        <v>82</v>
      </c>
      <c r="E16" s="5" t="s">
        <v>83</v>
      </c>
      <c r="F16" s="5" t="s">
        <v>47</v>
      </c>
      <c r="G16" s="5" t="s">
        <v>48</v>
      </c>
    </row>
    <row r="17" ht="43.2" spans="1:7">
      <c r="A17" s="7" t="s">
        <v>84</v>
      </c>
      <c r="B17" s="7" t="s">
        <v>85</v>
      </c>
      <c r="C17" s="7" t="s">
        <v>86</v>
      </c>
      <c r="D17" s="7" t="s">
        <v>87</v>
      </c>
      <c r="E17" s="7" t="s">
        <v>88</v>
      </c>
      <c r="F17" s="7" t="s">
        <v>73</v>
      </c>
      <c r="G17" s="7" t="s">
        <v>89</v>
      </c>
    </row>
    <row r="18" ht="28.8" spans="1:7">
      <c r="A18" s="7" t="s">
        <v>90</v>
      </c>
      <c r="B18" s="7" t="s">
        <v>91</v>
      </c>
      <c r="C18" s="7" t="s">
        <v>92</v>
      </c>
      <c r="D18" s="7" t="s">
        <v>93</v>
      </c>
      <c r="E18" s="7" t="s">
        <v>94</v>
      </c>
      <c r="F18" s="7" t="s">
        <v>73</v>
      </c>
      <c r="G18" s="7" t="s">
        <v>95</v>
      </c>
    </row>
    <row r="19" ht="28.8" spans="1:7">
      <c r="A19" s="7" t="s">
        <v>96</v>
      </c>
      <c r="B19" s="7" t="s">
        <v>97</v>
      </c>
      <c r="C19" s="7" t="s">
        <v>98</v>
      </c>
      <c r="D19" s="7" t="s">
        <v>99</v>
      </c>
      <c r="E19" s="7" t="s">
        <v>100</v>
      </c>
      <c r="F19" s="7" t="s">
        <v>52</v>
      </c>
      <c r="G19" s="7" t="s">
        <v>101</v>
      </c>
    </row>
    <row r="20" spans="1:7">
      <c r="A20" s="7" t="s">
        <v>102</v>
      </c>
      <c r="B20" s="7" t="s">
        <v>103</v>
      </c>
      <c r="C20" s="7" t="s">
        <v>104</v>
      </c>
      <c r="D20" s="7" t="s">
        <v>87</v>
      </c>
      <c r="E20" s="7" t="s">
        <v>105</v>
      </c>
      <c r="F20" s="7" t="s">
        <v>57</v>
      </c>
      <c r="G20" s="7" t="s">
        <v>106</v>
      </c>
    </row>
    <row r="21" ht="28.8" spans="1:7">
      <c r="A21" s="7" t="s">
        <v>107</v>
      </c>
      <c r="B21" s="7" t="s">
        <v>108</v>
      </c>
      <c r="C21" s="7" t="s">
        <v>109</v>
      </c>
      <c r="D21" s="7" t="s">
        <v>110</v>
      </c>
      <c r="E21" s="7" t="s">
        <v>111</v>
      </c>
      <c r="F21" s="7" t="s">
        <v>57</v>
      </c>
      <c r="G21" s="7" t="s">
        <v>112</v>
      </c>
    </row>
  </sheetData>
  <mergeCells count="3">
    <mergeCell ref="A1:G1"/>
    <mergeCell ref="A3:G3"/>
    <mergeCell ref="A15:G15"/>
  </mergeCells>
  <conditionalFormatting sqref="C5:C50">
    <cfRule type="cellIs" dxfId="0" priority="1" operator="equal">
      <formula>"High"</formula>
    </cfRule>
    <cfRule type="cellIs" dxfId="1" priority="2" operator="equal">
      <formula>"Medium"</formula>
    </cfRule>
    <cfRule type="cellIs" dxfId="2" priority="3" operator="equal">
      <formula>"Low"</formula>
    </cfRule>
  </conditionalFormatting>
  <dataValidations count="2">
    <dataValidation type="list" error="Please select High, Medium, or Low" sqref="C5:C50">
      <formula1>"High,Medium,Low"</formula1>
    </dataValidation>
    <dataValidation type="list" sqref="E5:E50">
      <formula1>"Not Started,In Progress,Completed,Delayed,Cancelled"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86B5B"/>
  </sheetPr>
  <dimension ref="A1:H25"/>
  <sheetViews>
    <sheetView workbookViewId="0">
      <pane ySplit="4" topLeftCell="A5" activePane="bottomLeft" state="frozen"/>
      <selection/>
      <selection pane="bottomLeft" activeCell="A1" sqref="A1:H1"/>
    </sheetView>
  </sheetViews>
  <sheetFormatPr defaultColWidth="9" defaultRowHeight="14.4" outlineLevelCol="7"/>
  <cols>
    <col min="1" max="1" width="12" customWidth="1"/>
    <col min="2" max="2" width="18" customWidth="1"/>
    <col min="3" max="8" width="12" customWidth="1"/>
    <col min="9" max="9" width="20" customWidth="1"/>
  </cols>
  <sheetData>
    <row r="1" ht="30" customHeight="1" spans="1:1">
      <c r="A1" s="1" t="s">
        <v>113</v>
      </c>
    </row>
    <row r="2" spans="1:4">
      <c r="A2" s="9" t="s">
        <v>114</v>
      </c>
      <c r="B2" t="s">
        <v>115</v>
      </c>
      <c r="C2" s="9" t="s">
        <v>116</v>
      </c>
      <c r="D2" t="s">
        <v>117</v>
      </c>
    </row>
    <row r="3" ht="15.6" spans="1:1">
      <c r="A3" s="2" t="s">
        <v>118</v>
      </c>
    </row>
    <row r="4" spans="1:8">
      <c r="A4" s="5" t="s">
        <v>43</v>
      </c>
      <c r="B4" s="5" t="s">
        <v>119</v>
      </c>
      <c r="C4" s="5" t="s">
        <v>120</v>
      </c>
      <c r="D4" s="5" t="s">
        <v>45</v>
      </c>
      <c r="E4" s="5" t="s">
        <v>121</v>
      </c>
      <c r="F4" s="5" t="s">
        <v>47</v>
      </c>
      <c r="G4" s="5" t="s">
        <v>122</v>
      </c>
      <c r="H4" s="5" t="s">
        <v>48</v>
      </c>
    </row>
    <row r="5" ht="28.8" spans="1:8">
      <c r="A5" s="7">
        <v>1</v>
      </c>
      <c r="B5" s="7" t="s">
        <v>123</v>
      </c>
      <c r="C5" s="7" t="s">
        <v>124</v>
      </c>
      <c r="D5" s="7" t="s">
        <v>50</v>
      </c>
      <c r="E5" s="7" t="s">
        <v>125</v>
      </c>
      <c r="F5" s="7" t="s">
        <v>73</v>
      </c>
      <c r="G5" s="7" t="s">
        <v>126</v>
      </c>
      <c r="H5" s="7" t="s">
        <v>127</v>
      </c>
    </row>
    <row r="6" ht="28.8" spans="1:8">
      <c r="A6" s="7">
        <v>2</v>
      </c>
      <c r="B6" s="7" t="s">
        <v>128</v>
      </c>
      <c r="C6" s="7" t="s">
        <v>129</v>
      </c>
      <c r="D6" s="7" t="s">
        <v>50</v>
      </c>
      <c r="E6" s="7" t="s">
        <v>130</v>
      </c>
      <c r="F6" s="7" t="s">
        <v>73</v>
      </c>
      <c r="G6" s="7" t="s">
        <v>126</v>
      </c>
      <c r="H6" s="7" t="s">
        <v>131</v>
      </c>
    </row>
    <row r="7" ht="28.8" spans="1:8">
      <c r="A7" s="7">
        <v>3</v>
      </c>
      <c r="B7" s="7" t="s">
        <v>132</v>
      </c>
      <c r="C7" s="7" t="s">
        <v>133</v>
      </c>
      <c r="D7" s="7" t="s">
        <v>50</v>
      </c>
      <c r="E7" s="7" t="s">
        <v>134</v>
      </c>
      <c r="F7" s="7" t="s">
        <v>52</v>
      </c>
      <c r="G7" s="7" t="s">
        <v>135</v>
      </c>
      <c r="H7" s="7" t="s">
        <v>136</v>
      </c>
    </row>
    <row r="8" ht="28.8" spans="1:8">
      <c r="A8" s="7">
        <v>4</v>
      </c>
      <c r="B8" s="7" t="s">
        <v>137</v>
      </c>
      <c r="C8" s="7" t="s">
        <v>138</v>
      </c>
      <c r="D8" s="7" t="s">
        <v>50</v>
      </c>
      <c r="E8" s="7" t="s">
        <v>125</v>
      </c>
      <c r="F8" s="7" t="s">
        <v>52</v>
      </c>
      <c r="G8" s="7" t="s">
        <v>139</v>
      </c>
      <c r="H8" s="7" t="s">
        <v>140</v>
      </c>
    </row>
    <row r="9" ht="28.8" spans="1:8">
      <c r="A9" s="7">
        <v>5</v>
      </c>
      <c r="B9" s="7" t="s">
        <v>141</v>
      </c>
      <c r="C9" s="7" t="s">
        <v>124</v>
      </c>
      <c r="D9" s="7" t="s">
        <v>55</v>
      </c>
      <c r="E9" s="7" t="s">
        <v>142</v>
      </c>
      <c r="F9" s="7" t="s">
        <v>73</v>
      </c>
      <c r="G9" s="7" t="s">
        <v>143</v>
      </c>
      <c r="H9" s="7" t="s">
        <v>144</v>
      </c>
    </row>
    <row r="10" ht="28.8" spans="1:8">
      <c r="A10" s="7">
        <v>6</v>
      </c>
      <c r="B10" s="7" t="s">
        <v>145</v>
      </c>
      <c r="C10" s="7" t="s">
        <v>133</v>
      </c>
      <c r="D10" s="7" t="s">
        <v>55</v>
      </c>
      <c r="E10" s="7" t="s">
        <v>130</v>
      </c>
      <c r="F10" s="7" t="s">
        <v>57</v>
      </c>
      <c r="G10" s="7" t="s">
        <v>146</v>
      </c>
      <c r="H10" s="7" t="s">
        <v>147</v>
      </c>
    </row>
    <row r="11" ht="28.8" spans="1:8">
      <c r="A11" s="7">
        <v>7</v>
      </c>
      <c r="B11" s="7" t="s">
        <v>148</v>
      </c>
      <c r="C11" s="7" t="s">
        <v>138</v>
      </c>
      <c r="D11" s="7" t="s">
        <v>50</v>
      </c>
      <c r="E11" s="7" t="s">
        <v>142</v>
      </c>
      <c r="F11" s="7" t="s">
        <v>57</v>
      </c>
      <c r="G11" s="7" t="s">
        <v>135</v>
      </c>
      <c r="H11" s="7" t="s">
        <v>149</v>
      </c>
    </row>
    <row r="12" ht="28.8" spans="1:8">
      <c r="A12" s="7">
        <v>8</v>
      </c>
      <c r="B12" s="7" t="s">
        <v>150</v>
      </c>
      <c r="C12" s="7" t="s">
        <v>151</v>
      </c>
      <c r="D12" s="7" t="s">
        <v>55</v>
      </c>
      <c r="E12" s="7" t="s">
        <v>152</v>
      </c>
      <c r="F12" s="7" t="s">
        <v>57</v>
      </c>
      <c r="G12" s="7" t="s">
        <v>153</v>
      </c>
      <c r="H12" s="7" t="s">
        <v>154</v>
      </c>
    </row>
    <row r="13" ht="28.8" spans="1:8">
      <c r="A13" s="7">
        <v>9</v>
      </c>
      <c r="B13" s="7" t="s">
        <v>155</v>
      </c>
      <c r="C13" s="7" t="s">
        <v>129</v>
      </c>
      <c r="D13" s="7" t="s">
        <v>66</v>
      </c>
      <c r="E13" s="7" t="s">
        <v>142</v>
      </c>
      <c r="F13" s="7" t="s">
        <v>57</v>
      </c>
      <c r="G13" s="7" t="s">
        <v>126</v>
      </c>
      <c r="H13" s="7" t="s">
        <v>156</v>
      </c>
    </row>
    <row r="14" ht="28.8" spans="1:8">
      <c r="A14" s="7">
        <v>10</v>
      </c>
      <c r="B14" s="7" t="s">
        <v>157</v>
      </c>
      <c r="C14" s="7" t="s">
        <v>151</v>
      </c>
      <c r="D14" s="7" t="s">
        <v>50</v>
      </c>
      <c r="E14" s="7" t="s">
        <v>130</v>
      </c>
      <c r="F14" s="7" t="s">
        <v>57</v>
      </c>
      <c r="G14" s="7" t="s">
        <v>143</v>
      </c>
      <c r="H14" s="7" t="s">
        <v>158</v>
      </c>
    </row>
    <row r="17" ht="15.6" spans="1:1">
      <c r="A17" s="2" t="s">
        <v>159</v>
      </c>
    </row>
    <row r="18" spans="1:8">
      <c r="A18" s="5" t="s">
        <v>160</v>
      </c>
      <c r="B18" s="5" t="s">
        <v>124</v>
      </c>
      <c r="C18" s="5" t="s">
        <v>129</v>
      </c>
      <c r="D18" s="5" t="s">
        <v>133</v>
      </c>
      <c r="E18" s="5" t="s">
        <v>138</v>
      </c>
      <c r="F18" s="5" t="s">
        <v>151</v>
      </c>
      <c r="G18" s="5" t="s">
        <v>161</v>
      </c>
      <c r="H18" s="5" t="s">
        <v>162</v>
      </c>
    </row>
    <row r="19" ht="28.8" spans="1:8">
      <c r="A19" s="7" t="s">
        <v>163</v>
      </c>
      <c r="B19" s="7" t="s">
        <v>164</v>
      </c>
      <c r="C19" s="7" t="s">
        <v>164</v>
      </c>
      <c r="D19" s="7" t="s">
        <v>164</v>
      </c>
      <c r="E19" s="7" t="s">
        <v>164</v>
      </c>
      <c r="F19" s="7" t="s">
        <v>164</v>
      </c>
      <c r="G19" s="11" t="s">
        <v>165</v>
      </c>
      <c r="H19" s="11" t="s">
        <v>165</v>
      </c>
    </row>
    <row r="20" ht="28.8" spans="1:8">
      <c r="A20" s="7" t="s">
        <v>166</v>
      </c>
      <c r="B20" s="7" t="s">
        <v>167</v>
      </c>
      <c r="C20" s="7" t="s">
        <v>168</v>
      </c>
      <c r="D20" s="7" t="s">
        <v>169</v>
      </c>
      <c r="E20" s="7" t="s">
        <v>170</v>
      </c>
      <c r="F20" s="7" t="s">
        <v>171</v>
      </c>
      <c r="G20" s="11" t="s">
        <v>165</v>
      </c>
      <c r="H20" s="11" t="s">
        <v>165</v>
      </c>
    </row>
    <row r="21" ht="28.8" spans="1:8">
      <c r="A21" s="7" t="s">
        <v>172</v>
      </c>
      <c r="B21" s="7" t="s">
        <v>173</v>
      </c>
      <c r="C21" s="7" t="s">
        <v>168</v>
      </c>
      <c r="D21" s="7" t="s">
        <v>169</v>
      </c>
      <c r="E21" s="7" t="s">
        <v>170</v>
      </c>
      <c r="F21" s="7" t="s">
        <v>174</v>
      </c>
      <c r="G21" s="11" t="s">
        <v>165</v>
      </c>
      <c r="H21" s="11" t="s">
        <v>165</v>
      </c>
    </row>
    <row r="22" spans="1:8">
      <c r="A22" s="7" t="s">
        <v>175</v>
      </c>
      <c r="B22" s="7" t="s">
        <v>176</v>
      </c>
      <c r="C22" s="7" t="s">
        <v>176</v>
      </c>
      <c r="D22" s="7" t="s">
        <v>176</v>
      </c>
      <c r="E22" s="7" t="s">
        <v>176</v>
      </c>
      <c r="F22" s="7" t="s">
        <v>176</v>
      </c>
      <c r="G22" s="11" t="s">
        <v>165</v>
      </c>
      <c r="H22" s="11" t="s">
        <v>165</v>
      </c>
    </row>
    <row r="23" ht="28.8" spans="1:8">
      <c r="A23" s="7" t="s">
        <v>177</v>
      </c>
      <c r="B23" s="7" t="s">
        <v>178</v>
      </c>
      <c r="C23" s="7" t="s">
        <v>179</v>
      </c>
      <c r="D23" s="7" t="s">
        <v>180</v>
      </c>
      <c r="E23" s="7" t="s">
        <v>170</v>
      </c>
      <c r="F23" s="7" t="s">
        <v>181</v>
      </c>
      <c r="G23" s="11" t="s">
        <v>165</v>
      </c>
      <c r="H23" s="11" t="s">
        <v>165</v>
      </c>
    </row>
    <row r="24" ht="28.8" spans="1:8">
      <c r="A24" s="7" t="s">
        <v>182</v>
      </c>
      <c r="B24" s="7" t="s">
        <v>183</v>
      </c>
      <c r="C24" s="7" t="s">
        <v>183</v>
      </c>
      <c r="D24" s="7" t="s">
        <v>154</v>
      </c>
      <c r="E24" s="7" t="s">
        <v>184</v>
      </c>
      <c r="F24" s="7" t="s">
        <v>185</v>
      </c>
      <c r="G24" s="11" t="s">
        <v>165</v>
      </c>
      <c r="H24" s="11" t="s">
        <v>165</v>
      </c>
    </row>
    <row r="25" ht="28.8" spans="1:8">
      <c r="A25" s="7" t="s">
        <v>186</v>
      </c>
      <c r="B25" s="7" t="s">
        <v>187</v>
      </c>
      <c r="C25" s="7" t="s">
        <v>187</v>
      </c>
      <c r="D25" s="7" t="s">
        <v>187</v>
      </c>
      <c r="E25" s="7" t="s">
        <v>187</v>
      </c>
      <c r="F25" s="7" t="s">
        <v>188</v>
      </c>
      <c r="G25" s="11" t="s">
        <v>165</v>
      </c>
      <c r="H25" s="11" t="s">
        <v>165</v>
      </c>
    </row>
  </sheetData>
  <mergeCells count="3">
    <mergeCell ref="A1:H1"/>
    <mergeCell ref="A3:H3"/>
    <mergeCell ref="A17:H17"/>
  </mergeCells>
  <conditionalFormatting sqref="D5:D50">
    <cfRule type="cellIs" dxfId="0" priority="1" operator="equal">
      <formula>"High"</formula>
    </cfRule>
    <cfRule type="cellIs" dxfId="1" priority="2" operator="equal">
      <formula>"Medium"</formula>
    </cfRule>
    <cfRule type="cellIs" dxfId="2" priority="3" operator="equal">
      <formula>"Low"</formula>
    </cfRule>
  </conditionalFormatting>
  <dataValidations count="3">
    <dataValidation type="list" sqref="C5:C50">
      <formula1>"Monday,Tuesday,Wednesday,Thursday,Friday,Saturday,Sunday"</formula1>
    </dataValidation>
    <dataValidation type="list" sqref="D5:D50">
      <formula1>"High,Medium,Low"</formula1>
    </dataValidation>
    <dataValidation type="list" sqref="F5:F50">
      <formula1>"Not Started,In Progress,Completed,Delayed,Cancelled"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J31"/>
  <sheetViews>
    <sheetView workbookViewId="0">
      <pane ySplit="2" topLeftCell="A3" activePane="bottomLeft" state="frozen"/>
      <selection/>
      <selection pane="bottomLeft" activeCell="A1" sqref="A1:J1"/>
    </sheetView>
  </sheetViews>
  <sheetFormatPr defaultColWidth="9" defaultRowHeight="14.4"/>
  <cols>
    <col min="1" max="1" width="12" customWidth="1"/>
    <col min="2" max="2" width="8" customWidth="1"/>
    <col min="3" max="3" width="25" customWidth="1"/>
    <col min="4" max="4" width="12" customWidth="1"/>
    <col min="5" max="5" width="10" customWidth="1"/>
    <col min="6" max="6" width="18" customWidth="1"/>
    <col min="7" max="7" width="10" customWidth="1"/>
    <col min="8" max="9" width="12" customWidth="1"/>
    <col min="10" max="10" width="20" customWidth="1"/>
  </cols>
  <sheetData>
    <row r="1" ht="30" customHeight="1" spans="1:1">
      <c r="A1" s="1" t="s">
        <v>189</v>
      </c>
    </row>
    <row r="2" spans="1:10">
      <c r="A2" s="5" t="s">
        <v>190</v>
      </c>
      <c r="B2" s="5" t="s">
        <v>11</v>
      </c>
      <c r="C2" s="5" t="s">
        <v>191</v>
      </c>
      <c r="D2" s="5" t="s">
        <v>192</v>
      </c>
      <c r="E2" s="5" t="s">
        <v>160</v>
      </c>
      <c r="F2" s="5" t="s">
        <v>193</v>
      </c>
      <c r="G2" s="5" t="s">
        <v>45</v>
      </c>
      <c r="H2" s="5" t="s">
        <v>47</v>
      </c>
      <c r="I2" s="5" t="s">
        <v>194</v>
      </c>
      <c r="J2" s="5" t="s">
        <v>48</v>
      </c>
    </row>
    <row r="3" spans="1:10">
      <c r="A3" s="7" t="s">
        <v>195</v>
      </c>
      <c r="B3" s="7">
        <v>1</v>
      </c>
      <c r="C3" s="7" t="s">
        <v>196</v>
      </c>
      <c r="D3" s="7" t="s">
        <v>197</v>
      </c>
      <c r="E3" s="7" t="s">
        <v>198</v>
      </c>
      <c r="F3" s="7" t="s">
        <v>199</v>
      </c>
      <c r="G3" s="7" t="s">
        <v>50</v>
      </c>
      <c r="H3" s="7" t="s">
        <v>73</v>
      </c>
      <c r="I3" s="7" t="s">
        <v>200</v>
      </c>
      <c r="J3" s="7" t="s">
        <v>201</v>
      </c>
    </row>
    <row r="4" spans="1:10">
      <c r="A4" s="7" t="s">
        <v>202</v>
      </c>
      <c r="B4" s="7">
        <v>1</v>
      </c>
      <c r="C4" s="7" t="s">
        <v>203</v>
      </c>
      <c r="D4" s="7" t="s">
        <v>204</v>
      </c>
      <c r="E4" s="7" t="s">
        <v>205</v>
      </c>
      <c r="F4" s="7" t="s">
        <v>206</v>
      </c>
      <c r="G4" s="7" t="s">
        <v>50</v>
      </c>
      <c r="H4" s="7" t="s">
        <v>73</v>
      </c>
      <c r="I4" s="7" t="s">
        <v>200</v>
      </c>
      <c r="J4" s="7" t="s">
        <v>207</v>
      </c>
    </row>
    <row r="5" spans="1:10">
      <c r="A5" s="7" t="s">
        <v>56</v>
      </c>
      <c r="B5" s="7">
        <v>1</v>
      </c>
      <c r="C5" s="7" t="s">
        <v>208</v>
      </c>
      <c r="D5" s="7" t="s">
        <v>197</v>
      </c>
      <c r="E5" s="7" t="s">
        <v>198</v>
      </c>
      <c r="F5" s="7" t="s">
        <v>199</v>
      </c>
      <c r="G5" s="7" t="s">
        <v>50</v>
      </c>
      <c r="H5" s="7" t="s">
        <v>73</v>
      </c>
      <c r="I5" s="7" t="s">
        <v>200</v>
      </c>
      <c r="J5" s="7" t="s">
        <v>201</v>
      </c>
    </row>
    <row r="6" spans="1:10">
      <c r="A6" s="7" t="s">
        <v>60</v>
      </c>
      <c r="B6" s="7">
        <v>1</v>
      </c>
      <c r="C6" s="7" t="s">
        <v>209</v>
      </c>
      <c r="D6" s="7" t="s">
        <v>204</v>
      </c>
      <c r="E6" s="7" t="s">
        <v>210</v>
      </c>
      <c r="F6" s="7" t="s">
        <v>199</v>
      </c>
      <c r="G6" s="7" t="s">
        <v>50</v>
      </c>
      <c r="H6" s="7" t="s">
        <v>73</v>
      </c>
      <c r="I6" s="7" t="s">
        <v>211</v>
      </c>
      <c r="J6" s="7" t="s">
        <v>212</v>
      </c>
    </row>
    <row r="7" spans="1:10">
      <c r="A7" s="7" t="s">
        <v>63</v>
      </c>
      <c r="B7" s="7">
        <v>1</v>
      </c>
      <c r="C7" s="7" t="s">
        <v>213</v>
      </c>
      <c r="D7" s="7" t="s">
        <v>204</v>
      </c>
      <c r="E7" s="7" t="s">
        <v>214</v>
      </c>
      <c r="F7" s="7" t="s">
        <v>215</v>
      </c>
      <c r="G7" s="7" t="s">
        <v>50</v>
      </c>
      <c r="H7" s="7" t="s">
        <v>73</v>
      </c>
      <c r="I7" s="7" t="s">
        <v>216</v>
      </c>
      <c r="J7" s="7" t="s">
        <v>217</v>
      </c>
    </row>
    <row r="8" ht="28.8" spans="1:10">
      <c r="A8" s="7" t="s">
        <v>218</v>
      </c>
      <c r="B8" s="7">
        <v>2</v>
      </c>
      <c r="C8" s="7" t="s">
        <v>219</v>
      </c>
      <c r="D8" s="7" t="s">
        <v>220</v>
      </c>
      <c r="E8" s="7" t="s">
        <v>221</v>
      </c>
      <c r="F8" s="7" t="s">
        <v>222</v>
      </c>
      <c r="G8" s="7" t="s">
        <v>55</v>
      </c>
      <c r="H8" s="7" t="s">
        <v>73</v>
      </c>
      <c r="I8" s="7" t="s">
        <v>223</v>
      </c>
      <c r="J8" s="7" t="s">
        <v>224</v>
      </c>
    </row>
    <row r="9" spans="1:10">
      <c r="A9" s="7" t="s">
        <v>225</v>
      </c>
      <c r="B9" s="7">
        <v>2</v>
      </c>
      <c r="C9" s="7" t="s">
        <v>226</v>
      </c>
      <c r="D9" s="7" t="s">
        <v>227</v>
      </c>
      <c r="E9" s="7" t="s">
        <v>198</v>
      </c>
      <c r="F9" s="7" t="s">
        <v>165</v>
      </c>
      <c r="G9" s="7" t="s">
        <v>66</v>
      </c>
      <c r="H9" s="7" t="s">
        <v>73</v>
      </c>
      <c r="I9" s="7" t="s">
        <v>200</v>
      </c>
      <c r="J9" s="7" t="s">
        <v>165</v>
      </c>
    </row>
    <row r="10" spans="1:10">
      <c r="A10" s="7" t="s">
        <v>228</v>
      </c>
      <c r="B10" s="7">
        <v>2</v>
      </c>
      <c r="C10" s="7" t="s">
        <v>229</v>
      </c>
      <c r="D10" s="7" t="s">
        <v>197</v>
      </c>
      <c r="E10" s="7" t="s">
        <v>198</v>
      </c>
      <c r="F10" s="7" t="s">
        <v>199</v>
      </c>
      <c r="G10" s="7" t="s">
        <v>50</v>
      </c>
      <c r="H10" s="7" t="s">
        <v>73</v>
      </c>
      <c r="I10" s="7" t="s">
        <v>200</v>
      </c>
      <c r="J10" s="7" t="s">
        <v>201</v>
      </c>
    </row>
    <row r="11" spans="1:10">
      <c r="A11" s="7" t="s">
        <v>230</v>
      </c>
      <c r="B11" s="7">
        <v>3</v>
      </c>
      <c r="C11" s="7" t="s">
        <v>231</v>
      </c>
      <c r="D11" s="7" t="s">
        <v>220</v>
      </c>
      <c r="E11" s="7" t="s">
        <v>232</v>
      </c>
      <c r="F11" s="7" t="s">
        <v>199</v>
      </c>
      <c r="G11" s="7" t="s">
        <v>55</v>
      </c>
      <c r="H11" s="7" t="s">
        <v>73</v>
      </c>
      <c r="I11" s="7" t="s">
        <v>200</v>
      </c>
      <c r="J11" s="7" t="s">
        <v>233</v>
      </c>
    </row>
    <row r="12" spans="1:10">
      <c r="A12" s="7" t="s">
        <v>234</v>
      </c>
      <c r="B12" s="7">
        <v>3</v>
      </c>
      <c r="C12" s="7" t="s">
        <v>235</v>
      </c>
      <c r="D12" s="7" t="s">
        <v>227</v>
      </c>
      <c r="E12" s="7" t="s">
        <v>198</v>
      </c>
      <c r="F12" s="7" t="s">
        <v>165</v>
      </c>
      <c r="G12" s="7" t="s">
        <v>66</v>
      </c>
      <c r="H12" s="7" t="s">
        <v>73</v>
      </c>
      <c r="I12" s="7" t="s">
        <v>165</v>
      </c>
      <c r="J12" s="7" t="s">
        <v>165</v>
      </c>
    </row>
    <row r="13" spans="1:10">
      <c r="A13" s="7" t="s">
        <v>236</v>
      </c>
      <c r="B13" s="7">
        <v>3</v>
      </c>
      <c r="C13" s="7" t="s">
        <v>237</v>
      </c>
      <c r="D13" s="7" t="s">
        <v>197</v>
      </c>
      <c r="E13" s="7" t="s">
        <v>198</v>
      </c>
      <c r="F13" s="7" t="s">
        <v>199</v>
      </c>
      <c r="G13" s="7" t="s">
        <v>50</v>
      </c>
      <c r="H13" s="7" t="s">
        <v>73</v>
      </c>
      <c r="I13" s="7" t="s">
        <v>200</v>
      </c>
      <c r="J13" s="7" t="s">
        <v>165</v>
      </c>
    </row>
    <row r="14" spans="1:10">
      <c r="A14" s="7" t="s">
        <v>238</v>
      </c>
      <c r="B14" s="7">
        <v>4</v>
      </c>
      <c r="C14" s="7" t="s">
        <v>239</v>
      </c>
      <c r="D14" s="7" t="s">
        <v>227</v>
      </c>
      <c r="E14" s="7" t="s">
        <v>198</v>
      </c>
      <c r="F14" s="7" t="s">
        <v>165</v>
      </c>
      <c r="G14" s="7" t="s">
        <v>66</v>
      </c>
      <c r="H14" s="7" t="s">
        <v>73</v>
      </c>
      <c r="I14" s="7" t="s">
        <v>165</v>
      </c>
      <c r="J14" s="7" t="s">
        <v>165</v>
      </c>
    </row>
    <row r="15" ht="28.8" spans="1:10">
      <c r="A15" s="7" t="s">
        <v>240</v>
      </c>
      <c r="B15" s="7">
        <v>4</v>
      </c>
      <c r="C15" s="7" t="s">
        <v>241</v>
      </c>
      <c r="D15" s="7" t="s">
        <v>227</v>
      </c>
      <c r="E15" s="7" t="s">
        <v>198</v>
      </c>
      <c r="F15" s="7" t="s">
        <v>165</v>
      </c>
      <c r="G15" s="7" t="s">
        <v>50</v>
      </c>
      <c r="H15" s="7" t="s">
        <v>73</v>
      </c>
      <c r="I15" s="7" t="s">
        <v>223</v>
      </c>
      <c r="J15" s="7" t="s">
        <v>242</v>
      </c>
    </row>
    <row r="16" spans="1:10">
      <c r="A16" s="7" t="s">
        <v>243</v>
      </c>
      <c r="B16" s="7">
        <v>5</v>
      </c>
      <c r="C16" s="7" t="s">
        <v>244</v>
      </c>
      <c r="D16" s="7" t="s">
        <v>197</v>
      </c>
      <c r="E16" s="7" t="s">
        <v>198</v>
      </c>
      <c r="F16" s="7" t="s">
        <v>199</v>
      </c>
      <c r="G16" s="7" t="s">
        <v>55</v>
      </c>
      <c r="H16" s="7" t="s">
        <v>73</v>
      </c>
      <c r="I16" s="7" t="s">
        <v>200</v>
      </c>
      <c r="J16" s="7" t="s">
        <v>165</v>
      </c>
    </row>
    <row r="17" ht="28.8" spans="1:10">
      <c r="A17" s="7" t="s">
        <v>245</v>
      </c>
      <c r="B17" s="7">
        <v>5</v>
      </c>
      <c r="C17" s="7" t="s">
        <v>246</v>
      </c>
      <c r="D17" s="7" t="s">
        <v>227</v>
      </c>
      <c r="E17" s="7" t="s">
        <v>198</v>
      </c>
      <c r="F17" s="7" t="s">
        <v>165</v>
      </c>
      <c r="G17" s="7" t="s">
        <v>50</v>
      </c>
      <c r="H17" s="7" t="s">
        <v>73</v>
      </c>
      <c r="I17" s="7" t="s">
        <v>223</v>
      </c>
      <c r="J17" s="7" t="s">
        <v>165</v>
      </c>
    </row>
    <row r="18" spans="1:10">
      <c r="A18" s="7" t="s">
        <v>247</v>
      </c>
      <c r="B18" s="7">
        <v>5</v>
      </c>
      <c r="C18" s="7" t="s">
        <v>248</v>
      </c>
      <c r="D18" s="7" t="s">
        <v>197</v>
      </c>
      <c r="E18" s="7" t="s">
        <v>198</v>
      </c>
      <c r="F18" s="7" t="s">
        <v>199</v>
      </c>
      <c r="G18" s="7" t="s">
        <v>50</v>
      </c>
      <c r="H18" s="7" t="s">
        <v>73</v>
      </c>
      <c r="I18" s="7" t="s">
        <v>200</v>
      </c>
      <c r="J18" s="7" t="s">
        <v>201</v>
      </c>
    </row>
    <row r="19" ht="28.8" spans="1:10">
      <c r="A19" s="7" t="s">
        <v>249</v>
      </c>
      <c r="B19" s="7">
        <v>6</v>
      </c>
      <c r="C19" s="7" t="s">
        <v>250</v>
      </c>
      <c r="D19" s="7" t="s">
        <v>227</v>
      </c>
      <c r="E19" s="7" t="s">
        <v>198</v>
      </c>
      <c r="F19" s="7" t="s">
        <v>165</v>
      </c>
      <c r="G19" s="7" t="s">
        <v>50</v>
      </c>
      <c r="H19" s="7" t="s">
        <v>73</v>
      </c>
      <c r="I19" s="7" t="s">
        <v>223</v>
      </c>
      <c r="J19" s="7" t="s">
        <v>165</v>
      </c>
    </row>
    <row r="20" spans="1:10">
      <c r="A20" s="7" t="s">
        <v>251</v>
      </c>
      <c r="B20" s="7">
        <v>6</v>
      </c>
      <c r="C20" s="7" t="s">
        <v>252</v>
      </c>
      <c r="D20" s="7" t="s">
        <v>227</v>
      </c>
      <c r="E20" s="7" t="s">
        <v>198</v>
      </c>
      <c r="F20" s="7" t="s">
        <v>165</v>
      </c>
      <c r="G20" s="7" t="s">
        <v>66</v>
      </c>
      <c r="H20" s="7" t="s">
        <v>73</v>
      </c>
      <c r="I20" s="7" t="s">
        <v>165</v>
      </c>
      <c r="J20" s="7" t="s">
        <v>253</v>
      </c>
    </row>
    <row r="21" spans="1:10">
      <c r="A21" s="7" t="s">
        <v>254</v>
      </c>
      <c r="B21" s="7">
        <v>7</v>
      </c>
      <c r="C21" s="7" t="s">
        <v>255</v>
      </c>
      <c r="D21" s="7" t="s">
        <v>197</v>
      </c>
      <c r="E21" s="7" t="s">
        <v>198</v>
      </c>
      <c r="F21" s="7" t="s">
        <v>199</v>
      </c>
      <c r="G21" s="7" t="s">
        <v>50</v>
      </c>
      <c r="H21" s="7" t="s">
        <v>73</v>
      </c>
      <c r="I21" s="7" t="s">
        <v>200</v>
      </c>
      <c r="J21" s="7" t="s">
        <v>201</v>
      </c>
    </row>
    <row r="22" spans="1:10">
      <c r="A22" s="7" t="s">
        <v>256</v>
      </c>
      <c r="B22" s="7">
        <v>7</v>
      </c>
      <c r="C22" s="7" t="s">
        <v>257</v>
      </c>
      <c r="D22" s="7" t="s">
        <v>204</v>
      </c>
      <c r="E22" s="7" t="s">
        <v>205</v>
      </c>
      <c r="F22" s="7" t="s">
        <v>258</v>
      </c>
      <c r="G22" s="7" t="s">
        <v>50</v>
      </c>
      <c r="H22" s="7" t="s">
        <v>73</v>
      </c>
      <c r="I22" s="7" t="s">
        <v>211</v>
      </c>
      <c r="J22" s="7" t="s">
        <v>259</v>
      </c>
    </row>
    <row r="23" ht="28.8" spans="1:10">
      <c r="A23" s="7" t="s">
        <v>260</v>
      </c>
      <c r="B23" s="7">
        <v>8</v>
      </c>
      <c r="C23" s="7" t="s">
        <v>261</v>
      </c>
      <c r="D23" s="7" t="s">
        <v>135</v>
      </c>
      <c r="E23" s="7" t="s">
        <v>198</v>
      </c>
      <c r="F23" s="7" t="s">
        <v>262</v>
      </c>
      <c r="G23" s="7" t="s">
        <v>55</v>
      </c>
      <c r="H23" s="7" t="s">
        <v>73</v>
      </c>
      <c r="I23" s="7" t="s">
        <v>223</v>
      </c>
      <c r="J23" s="7" t="s">
        <v>263</v>
      </c>
    </row>
    <row r="24" spans="1:10">
      <c r="A24" s="7" t="s">
        <v>264</v>
      </c>
      <c r="B24" s="7">
        <v>9</v>
      </c>
      <c r="C24" s="7" t="s">
        <v>265</v>
      </c>
      <c r="D24" s="7" t="s">
        <v>197</v>
      </c>
      <c r="E24" s="7" t="s">
        <v>198</v>
      </c>
      <c r="F24" s="7" t="s">
        <v>199</v>
      </c>
      <c r="G24" s="7" t="s">
        <v>50</v>
      </c>
      <c r="H24" s="7" t="s">
        <v>73</v>
      </c>
      <c r="I24" s="7" t="s">
        <v>200</v>
      </c>
      <c r="J24" s="7" t="s">
        <v>201</v>
      </c>
    </row>
    <row r="25" spans="1:10">
      <c r="A25" s="7" t="s">
        <v>266</v>
      </c>
      <c r="B25" s="7">
        <v>9</v>
      </c>
      <c r="C25" s="7" t="s">
        <v>267</v>
      </c>
      <c r="D25" s="7" t="s">
        <v>204</v>
      </c>
      <c r="E25" s="7" t="s">
        <v>268</v>
      </c>
      <c r="F25" s="7" t="s">
        <v>199</v>
      </c>
      <c r="G25" s="7" t="s">
        <v>50</v>
      </c>
      <c r="H25" s="7" t="s">
        <v>73</v>
      </c>
      <c r="I25" s="7" t="s">
        <v>216</v>
      </c>
      <c r="J25" s="7" t="s">
        <v>269</v>
      </c>
    </row>
    <row r="26" spans="1:10">
      <c r="A26" s="7" t="s">
        <v>270</v>
      </c>
      <c r="B26" s="7">
        <v>10</v>
      </c>
      <c r="C26" s="7" t="s">
        <v>271</v>
      </c>
      <c r="D26" s="7" t="s">
        <v>197</v>
      </c>
      <c r="E26" s="7" t="s">
        <v>198</v>
      </c>
      <c r="F26" s="7" t="s">
        <v>199</v>
      </c>
      <c r="G26" s="7" t="s">
        <v>55</v>
      </c>
      <c r="H26" s="7" t="s">
        <v>73</v>
      </c>
      <c r="I26" s="7" t="s">
        <v>200</v>
      </c>
      <c r="J26" s="7" t="s">
        <v>165</v>
      </c>
    </row>
    <row r="27" spans="1:10">
      <c r="A27" s="7" t="s">
        <v>272</v>
      </c>
      <c r="B27" s="7">
        <v>10</v>
      </c>
      <c r="C27" s="7" t="s">
        <v>273</v>
      </c>
      <c r="D27" s="7" t="s">
        <v>227</v>
      </c>
      <c r="E27" s="7" t="s">
        <v>198</v>
      </c>
      <c r="F27" s="7" t="s">
        <v>165</v>
      </c>
      <c r="G27" s="7" t="s">
        <v>66</v>
      </c>
      <c r="H27" s="7" t="s">
        <v>73</v>
      </c>
      <c r="I27" s="7" t="s">
        <v>200</v>
      </c>
      <c r="J27" s="7" t="s">
        <v>274</v>
      </c>
    </row>
    <row r="28" spans="1:10">
      <c r="A28" s="7" t="s">
        <v>275</v>
      </c>
      <c r="B28" s="7">
        <v>11</v>
      </c>
      <c r="C28" s="7" t="s">
        <v>276</v>
      </c>
      <c r="D28" s="7" t="s">
        <v>197</v>
      </c>
      <c r="E28" s="7" t="s">
        <v>198</v>
      </c>
      <c r="F28" s="7" t="s">
        <v>199</v>
      </c>
      <c r="G28" s="7" t="s">
        <v>50</v>
      </c>
      <c r="H28" s="7" t="s">
        <v>57</v>
      </c>
      <c r="I28" s="7" t="s">
        <v>200</v>
      </c>
      <c r="J28" s="7" t="s">
        <v>201</v>
      </c>
    </row>
    <row r="29" ht="28.8" spans="1:10">
      <c r="A29" s="7" t="s">
        <v>277</v>
      </c>
      <c r="B29" s="7">
        <v>11</v>
      </c>
      <c r="C29" s="7" t="s">
        <v>278</v>
      </c>
      <c r="D29" s="7" t="s">
        <v>197</v>
      </c>
      <c r="E29" s="7" t="s">
        <v>198</v>
      </c>
      <c r="F29" s="7" t="s">
        <v>199</v>
      </c>
      <c r="G29" s="7" t="s">
        <v>50</v>
      </c>
      <c r="H29" s="7" t="s">
        <v>57</v>
      </c>
      <c r="I29" s="7" t="s">
        <v>223</v>
      </c>
      <c r="J29" s="7" t="s">
        <v>279</v>
      </c>
    </row>
    <row r="30" ht="28.8" spans="1:10">
      <c r="A30" s="7" t="s">
        <v>280</v>
      </c>
      <c r="B30" s="7">
        <v>12</v>
      </c>
      <c r="C30" s="7" t="s">
        <v>281</v>
      </c>
      <c r="D30" s="7" t="s">
        <v>197</v>
      </c>
      <c r="E30" s="7" t="s">
        <v>198</v>
      </c>
      <c r="F30" s="7" t="s">
        <v>199</v>
      </c>
      <c r="G30" s="7" t="s">
        <v>50</v>
      </c>
      <c r="H30" s="7" t="s">
        <v>57</v>
      </c>
      <c r="I30" s="7" t="s">
        <v>223</v>
      </c>
      <c r="J30" s="7" t="s">
        <v>201</v>
      </c>
    </row>
    <row r="31" spans="1:10">
      <c r="A31" s="7" t="s">
        <v>282</v>
      </c>
      <c r="B31" s="7">
        <v>12</v>
      </c>
      <c r="C31" s="7" t="s">
        <v>283</v>
      </c>
      <c r="D31" s="7" t="s">
        <v>220</v>
      </c>
      <c r="E31" s="7" t="s">
        <v>198</v>
      </c>
      <c r="F31" s="7" t="s">
        <v>165</v>
      </c>
      <c r="G31" s="7" t="s">
        <v>55</v>
      </c>
      <c r="H31" s="7" t="s">
        <v>57</v>
      </c>
      <c r="I31" s="7" t="s">
        <v>200</v>
      </c>
      <c r="J31" s="7" t="s">
        <v>284</v>
      </c>
    </row>
  </sheetData>
  <mergeCells count="1">
    <mergeCell ref="A1:J1"/>
  </mergeCells>
  <conditionalFormatting sqref="G3:G500">
    <cfRule type="cellIs" dxfId="0" priority="1" operator="equal">
      <formula>"High"</formula>
    </cfRule>
    <cfRule type="cellIs" dxfId="1" priority="2" operator="equal">
      <formula>"Medium"</formula>
    </cfRule>
  </conditionalFormatting>
  <conditionalFormatting sqref="H3:H500">
    <cfRule type="cellIs" dxfId="2" priority="3" operator="equal">
      <formula>"Completed"</formula>
    </cfRule>
  </conditionalFormatting>
  <dataValidations count="3">
    <dataValidation type="list" sqref="D3:D500">
      <formula1>"Work,Personal,Holiday,Celebration,Team,Meeting,Deadline,Other"</formula1>
    </dataValidation>
    <dataValidation type="list" sqref="G3:G500">
      <formula1>"High,Medium,Low"</formula1>
    </dataValidation>
    <dataValidation type="list" sqref="H3:H500">
      <formula1>"Completed,Upcoming,Cancelled,Postponed"</formula1>
    </dataValidation>
  </dataValidation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86B5B"/>
  </sheetPr>
  <dimension ref="A1:F16"/>
  <sheetViews>
    <sheetView workbookViewId="0">
      <pane ySplit="2" topLeftCell="A3" activePane="bottomLeft" state="frozen"/>
      <selection/>
      <selection pane="bottomLeft" activeCell="A1" sqref="A1:F1"/>
    </sheetView>
  </sheetViews>
  <sheetFormatPr defaultColWidth="9" defaultRowHeight="14.4" outlineLevelCol="5"/>
  <cols>
    <col min="1" max="1" width="12" customWidth="1"/>
    <col min="2" max="2" width="8" customWidth="1"/>
    <col min="3" max="3" width="28" customWidth="1"/>
    <col min="4" max="4" width="12" customWidth="1"/>
    <col min="5" max="5" width="15" customWidth="1"/>
    <col min="6" max="6" width="30" customWidth="1"/>
  </cols>
  <sheetData>
    <row r="1" ht="30" customHeight="1" spans="1:1">
      <c r="A1" s="1" t="s">
        <v>285</v>
      </c>
    </row>
    <row r="2" spans="1:6">
      <c r="A2" s="5" t="s">
        <v>190</v>
      </c>
      <c r="B2" s="5" t="s">
        <v>11</v>
      </c>
      <c r="C2" s="5" t="s">
        <v>286</v>
      </c>
      <c r="D2" s="5" t="s">
        <v>287</v>
      </c>
      <c r="E2" s="5" t="s">
        <v>288</v>
      </c>
      <c r="F2" s="5" t="s">
        <v>48</v>
      </c>
    </row>
    <row r="3" spans="1:6">
      <c r="A3" s="7" t="s">
        <v>195</v>
      </c>
      <c r="B3" s="7">
        <v>1</v>
      </c>
      <c r="C3" s="8" t="s">
        <v>196</v>
      </c>
      <c r="D3" s="7" t="s">
        <v>289</v>
      </c>
      <c r="E3" s="7" t="s">
        <v>124</v>
      </c>
      <c r="F3" s="7" t="s">
        <v>290</v>
      </c>
    </row>
    <row r="4" spans="1:6">
      <c r="A4" s="7" t="s">
        <v>56</v>
      </c>
      <c r="B4" s="7">
        <v>1</v>
      </c>
      <c r="C4" s="8" t="s">
        <v>208</v>
      </c>
      <c r="D4" s="7" t="s">
        <v>289</v>
      </c>
      <c r="E4" s="7" t="s">
        <v>124</v>
      </c>
      <c r="F4" s="7" t="s">
        <v>291</v>
      </c>
    </row>
    <row r="5" spans="1:6">
      <c r="A5" s="7" t="s">
        <v>228</v>
      </c>
      <c r="B5" s="7">
        <v>2</v>
      </c>
      <c r="C5" s="8" t="s">
        <v>229</v>
      </c>
      <c r="D5" s="7" t="s">
        <v>289</v>
      </c>
      <c r="E5" s="7" t="s">
        <v>124</v>
      </c>
      <c r="F5" s="7" t="s">
        <v>292</v>
      </c>
    </row>
    <row r="6" spans="1:6">
      <c r="A6" s="7" t="s">
        <v>236</v>
      </c>
      <c r="B6" s="7">
        <v>3</v>
      </c>
      <c r="C6" s="8" t="s">
        <v>237</v>
      </c>
      <c r="D6" s="7" t="s">
        <v>293</v>
      </c>
      <c r="E6" s="7" t="s">
        <v>151</v>
      </c>
      <c r="F6" s="7" t="s">
        <v>294</v>
      </c>
    </row>
    <row r="7" spans="1:6">
      <c r="A7" s="7" t="s">
        <v>247</v>
      </c>
      <c r="B7" s="7">
        <v>5</v>
      </c>
      <c r="C7" s="8" t="s">
        <v>248</v>
      </c>
      <c r="D7" s="7" t="s">
        <v>289</v>
      </c>
      <c r="E7" s="7" t="s">
        <v>124</v>
      </c>
      <c r="F7" s="7" t="s">
        <v>295</v>
      </c>
    </row>
    <row r="8" spans="1:6">
      <c r="A8" s="7" t="s">
        <v>296</v>
      </c>
      <c r="B8" s="7">
        <v>6</v>
      </c>
      <c r="C8" s="8" t="s">
        <v>297</v>
      </c>
      <c r="D8" s="7" t="s">
        <v>289</v>
      </c>
      <c r="E8" s="7" t="s">
        <v>133</v>
      </c>
      <c r="F8" s="7" t="s">
        <v>298</v>
      </c>
    </row>
    <row r="9" spans="1:6">
      <c r="A9" s="7" t="s">
        <v>254</v>
      </c>
      <c r="B9" s="7">
        <v>7</v>
      </c>
      <c r="C9" s="8" t="s">
        <v>255</v>
      </c>
      <c r="D9" s="7" t="s">
        <v>289</v>
      </c>
      <c r="E9" s="7" t="s">
        <v>138</v>
      </c>
      <c r="F9" s="7" t="s">
        <v>299</v>
      </c>
    </row>
    <row r="10" spans="1:6">
      <c r="A10" s="7" t="s">
        <v>264</v>
      </c>
      <c r="B10" s="7">
        <v>9</v>
      </c>
      <c r="C10" s="8" t="s">
        <v>265</v>
      </c>
      <c r="D10" s="7" t="s">
        <v>289</v>
      </c>
      <c r="E10" s="7" t="s">
        <v>124</v>
      </c>
      <c r="F10" s="7" t="s">
        <v>300</v>
      </c>
    </row>
    <row r="11" spans="1:6">
      <c r="A11" s="7" t="s">
        <v>270</v>
      </c>
      <c r="B11" s="7">
        <v>10</v>
      </c>
      <c r="C11" s="8" t="s">
        <v>271</v>
      </c>
      <c r="D11" s="7" t="s">
        <v>289</v>
      </c>
      <c r="E11" s="7" t="s">
        <v>124</v>
      </c>
      <c r="F11" s="7" t="s">
        <v>301</v>
      </c>
    </row>
    <row r="12" spans="1:6">
      <c r="A12" s="7" t="s">
        <v>275</v>
      </c>
      <c r="B12" s="7">
        <v>11</v>
      </c>
      <c r="C12" s="8" t="s">
        <v>276</v>
      </c>
      <c r="D12" s="7" t="s">
        <v>289</v>
      </c>
      <c r="E12" s="7" t="s">
        <v>124</v>
      </c>
      <c r="F12" s="7" t="s">
        <v>302</v>
      </c>
    </row>
    <row r="13" spans="1:6">
      <c r="A13" s="7" t="s">
        <v>277</v>
      </c>
      <c r="B13" s="7">
        <v>11</v>
      </c>
      <c r="C13" s="8" t="s">
        <v>303</v>
      </c>
      <c r="D13" s="7" t="s">
        <v>289</v>
      </c>
      <c r="E13" s="7" t="s">
        <v>138</v>
      </c>
      <c r="F13" s="7" t="s">
        <v>304</v>
      </c>
    </row>
    <row r="14" spans="1:6">
      <c r="A14" s="7" t="s">
        <v>280</v>
      </c>
      <c r="B14" s="7">
        <v>12</v>
      </c>
      <c r="C14" s="8" t="s">
        <v>281</v>
      </c>
      <c r="D14" s="7" t="s">
        <v>289</v>
      </c>
      <c r="E14" s="7" t="s">
        <v>133</v>
      </c>
      <c r="F14" s="7" t="s">
        <v>305</v>
      </c>
    </row>
    <row r="16" spans="1:2">
      <c r="A16" s="9" t="s">
        <v>306</v>
      </c>
      <c r="B16" s="10">
        <f>COUNTA(A3:A14)</f>
        <v>12</v>
      </c>
    </row>
  </sheetData>
  <mergeCells count="1">
    <mergeCell ref="A1:F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D4A84B"/>
  </sheetPr>
  <dimension ref="A1:G17"/>
  <sheetViews>
    <sheetView workbookViewId="0">
      <pane ySplit="2" topLeftCell="A3" activePane="bottomLeft" state="frozen"/>
      <selection/>
      <selection pane="bottomLeft" activeCell="A1" sqref="A1:G1"/>
    </sheetView>
  </sheetViews>
  <sheetFormatPr defaultColWidth="9" defaultRowHeight="14.4" outlineLevelCol="6"/>
  <cols>
    <col min="1" max="1" width="20" customWidth="1"/>
    <col min="2" max="2" width="15" customWidth="1"/>
    <col min="3" max="3" width="12" customWidth="1"/>
    <col min="4" max="4" width="8" customWidth="1"/>
    <col min="5" max="5" width="12" customWidth="1"/>
    <col min="6" max="7" width="18" customWidth="1"/>
  </cols>
  <sheetData>
    <row r="1" ht="30" customHeight="1" spans="1:1">
      <c r="A1" s="1" t="s">
        <v>307</v>
      </c>
    </row>
    <row r="2" spans="1:7">
      <c r="A2" s="5" t="s">
        <v>308</v>
      </c>
      <c r="B2" s="5" t="s">
        <v>309</v>
      </c>
      <c r="C2" s="5" t="s">
        <v>310</v>
      </c>
      <c r="D2" s="5" t="s">
        <v>11</v>
      </c>
      <c r="E2" s="5" t="s">
        <v>311</v>
      </c>
      <c r="F2" s="5" t="s">
        <v>312</v>
      </c>
      <c r="G2" s="5" t="s">
        <v>313</v>
      </c>
    </row>
    <row r="3" spans="1:7">
      <c r="A3" s="6" t="s">
        <v>314</v>
      </c>
      <c r="B3" s="7" t="s">
        <v>315</v>
      </c>
      <c r="C3" s="7" t="s">
        <v>316</v>
      </c>
      <c r="D3" s="7">
        <v>3</v>
      </c>
      <c r="E3" s="7">
        <v>34</v>
      </c>
      <c r="F3" s="7" t="s">
        <v>317</v>
      </c>
      <c r="G3" s="7" t="s">
        <v>318</v>
      </c>
    </row>
    <row r="4" spans="1:7">
      <c r="A4" s="6" t="s">
        <v>319</v>
      </c>
      <c r="B4" s="7" t="s">
        <v>320</v>
      </c>
      <c r="C4" s="7" t="s">
        <v>321</v>
      </c>
      <c r="D4" s="7">
        <v>6</v>
      </c>
      <c r="E4" s="7">
        <v>39</v>
      </c>
      <c r="F4" s="7" t="s">
        <v>322</v>
      </c>
      <c r="G4" s="7" t="s">
        <v>323</v>
      </c>
    </row>
    <row r="5" spans="1:7">
      <c r="A5" s="6" t="s">
        <v>324</v>
      </c>
      <c r="B5" s="7" t="s">
        <v>325</v>
      </c>
      <c r="C5" s="7" t="s">
        <v>326</v>
      </c>
      <c r="D5" s="7">
        <v>1</v>
      </c>
      <c r="E5" s="7">
        <v>32</v>
      </c>
      <c r="F5" s="7" t="s">
        <v>327</v>
      </c>
      <c r="G5" s="7" t="s">
        <v>328</v>
      </c>
    </row>
    <row r="6" spans="1:7">
      <c r="A6" s="6" t="s">
        <v>329</v>
      </c>
      <c r="B6" s="7" t="s">
        <v>330</v>
      </c>
      <c r="C6" s="7" t="s">
        <v>331</v>
      </c>
      <c r="D6" s="7">
        <v>11</v>
      </c>
      <c r="E6" s="7">
        <v>46</v>
      </c>
      <c r="F6" s="7" t="s">
        <v>332</v>
      </c>
      <c r="G6" s="7" t="s">
        <v>333</v>
      </c>
    </row>
    <row r="7" spans="1:7">
      <c r="A7" s="6" t="s">
        <v>334</v>
      </c>
      <c r="B7" s="7" t="s">
        <v>315</v>
      </c>
      <c r="C7" s="7" t="s">
        <v>335</v>
      </c>
      <c r="D7" s="7">
        <v>9</v>
      </c>
      <c r="E7" s="7">
        <v>36</v>
      </c>
      <c r="F7" s="7" t="s">
        <v>336</v>
      </c>
      <c r="G7" s="7" t="s">
        <v>337</v>
      </c>
    </row>
    <row r="8" spans="1:7">
      <c r="A8" s="6" t="s">
        <v>338</v>
      </c>
      <c r="B8" s="7" t="s">
        <v>325</v>
      </c>
      <c r="C8" s="7" t="s">
        <v>339</v>
      </c>
      <c r="D8" s="7">
        <v>7</v>
      </c>
      <c r="E8" s="7">
        <v>29</v>
      </c>
      <c r="F8" s="7" t="s">
        <v>340</v>
      </c>
      <c r="G8" s="7" t="s">
        <v>341</v>
      </c>
    </row>
    <row r="9" spans="1:7">
      <c r="A9" s="6" t="s">
        <v>342</v>
      </c>
      <c r="B9" s="7" t="s">
        <v>343</v>
      </c>
      <c r="C9" s="7" t="s">
        <v>344</v>
      </c>
      <c r="D9" s="7">
        <v>4</v>
      </c>
      <c r="E9" s="7">
        <v>33</v>
      </c>
      <c r="F9" s="7" t="s">
        <v>345</v>
      </c>
      <c r="G9" s="7" t="s">
        <v>346</v>
      </c>
    </row>
    <row r="10" spans="1:7">
      <c r="A10" s="6" t="s">
        <v>347</v>
      </c>
      <c r="B10" s="7" t="s">
        <v>315</v>
      </c>
      <c r="C10" s="7" t="s">
        <v>348</v>
      </c>
      <c r="D10" s="7">
        <v>12</v>
      </c>
      <c r="E10" s="7">
        <v>41</v>
      </c>
      <c r="F10" s="7" t="s">
        <v>349</v>
      </c>
      <c r="G10" s="7" t="s">
        <v>350</v>
      </c>
    </row>
    <row r="11" spans="1:7">
      <c r="A11" s="6" t="s">
        <v>351</v>
      </c>
      <c r="B11" s="7" t="s">
        <v>325</v>
      </c>
      <c r="C11" s="7" t="s">
        <v>352</v>
      </c>
      <c r="D11" s="7">
        <v>2</v>
      </c>
      <c r="E11" s="7">
        <v>30</v>
      </c>
      <c r="F11" s="7" t="s">
        <v>353</v>
      </c>
      <c r="G11" s="7" t="s">
        <v>354</v>
      </c>
    </row>
    <row r="12" spans="1:7">
      <c r="A12" s="6" t="s">
        <v>355</v>
      </c>
      <c r="B12" s="7" t="s">
        <v>330</v>
      </c>
      <c r="C12" s="7" t="s">
        <v>356</v>
      </c>
      <c r="D12" s="7">
        <v>8</v>
      </c>
      <c r="E12" s="7">
        <v>49</v>
      </c>
      <c r="F12" s="7" t="s">
        <v>357</v>
      </c>
      <c r="G12" s="7" t="s">
        <v>358</v>
      </c>
    </row>
    <row r="13" spans="1:7">
      <c r="A13" s="6" t="s">
        <v>359</v>
      </c>
      <c r="B13" s="7" t="s">
        <v>343</v>
      </c>
      <c r="C13" s="7" t="s">
        <v>360</v>
      </c>
      <c r="D13" s="7">
        <v>5</v>
      </c>
      <c r="E13" s="7">
        <v>31</v>
      </c>
      <c r="F13" s="7" t="s">
        <v>361</v>
      </c>
      <c r="G13" s="7" t="s">
        <v>362</v>
      </c>
    </row>
    <row r="14" spans="1:7">
      <c r="A14" s="6" t="s">
        <v>363</v>
      </c>
      <c r="B14" s="7" t="s">
        <v>315</v>
      </c>
      <c r="C14" s="7" t="s">
        <v>364</v>
      </c>
      <c r="D14" s="7">
        <v>10</v>
      </c>
      <c r="E14" s="7">
        <v>37</v>
      </c>
      <c r="F14" s="7" t="s">
        <v>365</v>
      </c>
      <c r="G14" s="7" t="s">
        <v>366</v>
      </c>
    </row>
    <row r="15" spans="1:7">
      <c r="A15" s="6" t="s">
        <v>367</v>
      </c>
      <c r="B15" s="7" t="s">
        <v>325</v>
      </c>
      <c r="C15" s="7" t="s">
        <v>368</v>
      </c>
      <c r="D15" s="7">
        <v>1</v>
      </c>
      <c r="E15" s="7">
        <v>28</v>
      </c>
      <c r="F15" s="7" t="s">
        <v>369</v>
      </c>
      <c r="G15" s="7" t="s">
        <v>370</v>
      </c>
    </row>
    <row r="16" spans="1:7">
      <c r="A16" s="6" t="s">
        <v>371</v>
      </c>
      <c r="B16" s="7" t="s">
        <v>320</v>
      </c>
      <c r="C16" s="7" t="s">
        <v>372</v>
      </c>
      <c r="D16" s="7">
        <v>6</v>
      </c>
      <c r="E16" s="7">
        <v>44</v>
      </c>
      <c r="F16" s="7" t="s">
        <v>373</v>
      </c>
      <c r="G16" s="7" t="s">
        <v>374</v>
      </c>
    </row>
    <row r="17" spans="1:7">
      <c r="A17" s="6" t="s">
        <v>375</v>
      </c>
      <c r="B17" s="7" t="s">
        <v>343</v>
      </c>
      <c r="C17" s="7" t="s">
        <v>376</v>
      </c>
      <c r="D17" s="7">
        <v>9</v>
      </c>
      <c r="E17" s="7">
        <v>32</v>
      </c>
      <c r="F17" s="7" t="s">
        <v>377</v>
      </c>
      <c r="G17" s="7" t="s">
        <v>378</v>
      </c>
    </row>
  </sheetData>
  <mergeCells count="1">
    <mergeCell ref="A1:G1"/>
  </mergeCells>
  <dataValidations count="1">
    <dataValidation type="list" sqref="B3:B500">
      <formula1>"Family,Friend,Colleague,Team Member,Team Lead,Manager,Client,Other"</formula1>
    </dataValidation>
  </dataValidation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L16"/>
  <sheetViews>
    <sheetView workbookViewId="0">
      <selection activeCell="A1" sqref="A1:L1"/>
    </sheetView>
  </sheetViews>
  <sheetFormatPr defaultColWidth="9" defaultRowHeight="14.4"/>
  <cols>
    <col min="1" max="12" width="12" customWidth="1"/>
  </cols>
  <sheetData>
    <row r="1" ht="30" customHeight="1" spans="1:1">
      <c r="A1" s="1" t="s">
        <v>379</v>
      </c>
    </row>
    <row r="3" ht="15.6" spans="1:8">
      <c r="A3" s="2" t="s">
        <v>380</v>
      </c>
      <c r="E3" s="2" t="s">
        <v>381</v>
      </c>
      <c r="H3" s="2" t="s">
        <v>382</v>
      </c>
    </row>
    <row r="4" spans="1:9">
      <c r="A4" s="5" t="s">
        <v>11</v>
      </c>
      <c r="B4" s="5" t="s">
        <v>12</v>
      </c>
      <c r="C4" s="5" t="s">
        <v>13</v>
      </c>
      <c r="E4" s="5" t="s">
        <v>192</v>
      </c>
      <c r="F4" s="5" t="s">
        <v>383</v>
      </c>
      <c r="H4" s="5" t="s">
        <v>11</v>
      </c>
      <c r="I4" s="5" t="s">
        <v>14</v>
      </c>
    </row>
    <row r="5" spans="1:9">
      <c r="A5" t="s">
        <v>18</v>
      </c>
      <c r="B5">
        <f>COUNTIFS('Event Tracker'!B3:B500,1)</f>
        <v>5</v>
      </c>
      <c r="C5">
        <f>COUNTIFS(Holidays!B3:B500,1)</f>
        <v>2</v>
      </c>
      <c r="E5" t="s">
        <v>204</v>
      </c>
      <c r="F5">
        <f>COUNTIF('Event Tracker'!D3:D500,"Work")</f>
        <v>5</v>
      </c>
      <c r="H5" t="s">
        <v>384</v>
      </c>
      <c r="I5">
        <f>COUNTIFS(Birthdays!D3:D500,1)</f>
        <v>2</v>
      </c>
    </row>
    <row r="6" spans="1:9">
      <c r="A6" t="s">
        <v>19</v>
      </c>
      <c r="B6">
        <f>COUNTIFS('Event Tracker'!B3:B500,2)</f>
        <v>3</v>
      </c>
      <c r="C6">
        <f>COUNTIFS(Holidays!B3:B500,2)</f>
        <v>1</v>
      </c>
      <c r="E6" t="s">
        <v>227</v>
      </c>
      <c r="F6">
        <f>COUNTIF('Event Tracker'!D3:D500,"Personal")</f>
        <v>8</v>
      </c>
      <c r="H6" t="s">
        <v>385</v>
      </c>
      <c r="I6">
        <f>COUNTIFS(Birthdays!D3:D500,2)</f>
        <v>1</v>
      </c>
    </row>
    <row r="7" spans="1:9">
      <c r="A7" t="s">
        <v>20</v>
      </c>
      <c r="B7">
        <f>COUNTIFS('Event Tracker'!B3:B500,3)</f>
        <v>3</v>
      </c>
      <c r="C7">
        <f>COUNTIFS(Holidays!B3:B500,3)</f>
        <v>1</v>
      </c>
      <c r="E7" t="s">
        <v>197</v>
      </c>
      <c r="F7">
        <f>COUNTIF('Event Tracker'!D3:D500,"Holiday")</f>
        <v>12</v>
      </c>
      <c r="H7" t="s">
        <v>386</v>
      </c>
      <c r="I7">
        <f>COUNTIFS(Birthdays!D3:D500,3)</f>
        <v>1</v>
      </c>
    </row>
    <row r="8" spans="1:9">
      <c r="A8" t="s">
        <v>21</v>
      </c>
      <c r="B8">
        <f>COUNTIFS('Event Tracker'!B3:B500,4)</f>
        <v>2</v>
      </c>
      <c r="C8">
        <f>COUNTIFS(Holidays!B3:B500,4)</f>
        <v>0</v>
      </c>
      <c r="E8" t="s">
        <v>220</v>
      </c>
      <c r="F8">
        <f>COUNTIF('Event Tracker'!D3:D500,"Celebration")</f>
        <v>3</v>
      </c>
      <c r="H8" t="s">
        <v>387</v>
      </c>
      <c r="I8">
        <f>COUNTIFS(Birthdays!D3:D500,4)</f>
        <v>1</v>
      </c>
    </row>
    <row r="9" spans="1:9">
      <c r="A9" t="s">
        <v>22</v>
      </c>
      <c r="B9">
        <f>COUNTIFS('Event Tracker'!B3:B500,5)</f>
        <v>3</v>
      </c>
      <c r="C9">
        <f>COUNTIFS(Holidays!B3:B500,5)</f>
        <v>1</v>
      </c>
      <c r="E9" t="s">
        <v>135</v>
      </c>
      <c r="F9">
        <f>COUNTIF('Event Tracker'!D3:D500,"Team")</f>
        <v>1</v>
      </c>
      <c r="H9" t="s">
        <v>22</v>
      </c>
      <c r="I9">
        <f>COUNTIFS(Birthdays!D3:D500,5)</f>
        <v>1</v>
      </c>
    </row>
    <row r="10" spans="1:9">
      <c r="A10" t="s">
        <v>23</v>
      </c>
      <c r="B10">
        <f>COUNTIFS('Event Tracker'!B3:B500,6)</f>
        <v>2</v>
      </c>
      <c r="C10">
        <f>COUNTIFS(Holidays!B3:B500,6)</f>
        <v>1</v>
      </c>
      <c r="E10" t="s">
        <v>388</v>
      </c>
      <c r="F10">
        <f>COUNTIF('Event Tracker'!D3:D500,"Meeting")</f>
        <v>0</v>
      </c>
      <c r="H10" t="s">
        <v>389</v>
      </c>
      <c r="I10">
        <f>COUNTIFS(Birthdays!D3:D500,6)</f>
        <v>2</v>
      </c>
    </row>
    <row r="11" spans="1:9">
      <c r="A11" t="s">
        <v>24</v>
      </c>
      <c r="B11">
        <f>COUNTIFS('Event Tracker'!B3:B500,7)</f>
        <v>2</v>
      </c>
      <c r="C11">
        <f>COUNTIFS(Holidays!B3:B500,7)</f>
        <v>1</v>
      </c>
      <c r="H11" t="s">
        <v>390</v>
      </c>
      <c r="I11">
        <f>COUNTIFS(Birthdays!D3:D500,7)</f>
        <v>1</v>
      </c>
    </row>
    <row r="12" spans="1:9">
      <c r="A12" t="s">
        <v>25</v>
      </c>
      <c r="B12">
        <f>COUNTIFS('Event Tracker'!B3:B500,8)</f>
        <v>1</v>
      </c>
      <c r="C12">
        <f>COUNTIFS(Holidays!B3:B500,8)</f>
        <v>0</v>
      </c>
      <c r="H12" t="s">
        <v>391</v>
      </c>
      <c r="I12">
        <f>COUNTIFS(Birthdays!D3:D500,8)</f>
        <v>1</v>
      </c>
    </row>
    <row r="13" spans="1:9">
      <c r="A13" t="s">
        <v>26</v>
      </c>
      <c r="B13">
        <f>COUNTIFS('Event Tracker'!B3:B500,9)</f>
        <v>2</v>
      </c>
      <c r="C13">
        <f>COUNTIFS(Holidays!B3:B500,9)</f>
        <v>1</v>
      </c>
      <c r="H13" t="s">
        <v>392</v>
      </c>
      <c r="I13">
        <f>COUNTIFS(Birthdays!D3:D500,9)</f>
        <v>2</v>
      </c>
    </row>
    <row r="14" spans="1:9">
      <c r="A14" t="s">
        <v>27</v>
      </c>
      <c r="B14">
        <f>COUNTIFS('Event Tracker'!B3:B500,10)</f>
        <v>2</v>
      </c>
      <c r="C14">
        <f>COUNTIFS(Holidays!B3:B500,10)</f>
        <v>1</v>
      </c>
      <c r="H14" t="s">
        <v>393</v>
      </c>
      <c r="I14">
        <f>COUNTIFS(Birthdays!D3:D500,10)</f>
        <v>1</v>
      </c>
    </row>
    <row r="15" spans="1:9">
      <c r="A15" t="s">
        <v>28</v>
      </c>
      <c r="B15">
        <f>COUNTIFS('Event Tracker'!B3:B500,11)</f>
        <v>2</v>
      </c>
      <c r="C15">
        <f>COUNTIFS(Holidays!B3:B500,11)</f>
        <v>2</v>
      </c>
      <c r="H15" t="s">
        <v>394</v>
      </c>
      <c r="I15">
        <f>COUNTIFS(Birthdays!D3:D500,11)</f>
        <v>1</v>
      </c>
    </row>
    <row r="16" spans="1:9">
      <c r="A16" t="s">
        <v>29</v>
      </c>
      <c r="B16">
        <f>COUNTIFS('Event Tracker'!B3:B500,12)</f>
        <v>2</v>
      </c>
      <c r="C16">
        <f>COUNTIFS(Holidays!B3:B500,12)</f>
        <v>2</v>
      </c>
      <c r="H16" t="s">
        <v>395</v>
      </c>
      <c r="I16">
        <f>COUNTIFS(Birthdays!D3:D500,12)</f>
        <v>1</v>
      </c>
    </row>
  </sheetData>
  <mergeCells count="1">
    <mergeCell ref="A1:L1"/>
  </mergeCells>
  <pageMargins left="0.75" right="0.75" top="1" bottom="1" header="0.5" footer="0.5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404040"/>
  </sheetPr>
  <dimension ref="A1:D26"/>
  <sheetViews>
    <sheetView workbookViewId="0">
      <pane ySplit="2" topLeftCell="A3" activePane="bottomLeft" state="frozen"/>
      <selection/>
      <selection pane="bottomLeft" activeCell="A1" sqref="A1:D1"/>
    </sheetView>
  </sheetViews>
  <sheetFormatPr defaultColWidth="9" defaultRowHeight="14.4" outlineLevelCol="3"/>
  <cols>
    <col min="1" max="4" width="25" customWidth="1"/>
  </cols>
  <sheetData>
    <row r="1" ht="35" customHeight="1" spans="1:1">
      <c r="A1" s="1" t="s">
        <v>396</v>
      </c>
    </row>
    <row r="3" ht="15.6" spans="1:1">
      <c r="A3" s="2" t="s">
        <v>397</v>
      </c>
    </row>
    <row r="4" ht="35" customHeight="1" spans="1:1">
      <c r="A4" s="3" t="s">
        <v>398</v>
      </c>
    </row>
    <row r="5" ht="15.6" spans="1:1">
      <c r="A5" s="2" t="s">
        <v>399</v>
      </c>
    </row>
    <row r="6" ht="35" customHeight="1" spans="1:1">
      <c r="A6" s="3" t="s">
        <v>400</v>
      </c>
    </row>
    <row r="7" ht="15.6" spans="1:1">
      <c r="A7" s="2" t="s">
        <v>401</v>
      </c>
    </row>
    <row r="8" ht="35" customHeight="1" spans="1:1">
      <c r="A8" s="3" t="s">
        <v>402</v>
      </c>
    </row>
    <row r="9" ht="15.6" spans="1:1">
      <c r="A9" s="2" t="s">
        <v>403</v>
      </c>
    </row>
    <row r="10" ht="35" customHeight="1" spans="1:1">
      <c r="A10" s="3" t="s">
        <v>404</v>
      </c>
    </row>
    <row r="11" ht="15.6" spans="1:1">
      <c r="A11" s="2" t="s">
        <v>405</v>
      </c>
    </row>
    <row r="12" ht="35" customHeight="1" spans="1:1">
      <c r="A12" s="3" t="s">
        <v>406</v>
      </c>
    </row>
    <row r="13" ht="15.6" spans="1:1">
      <c r="A13" s="2" t="s">
        <v>407</v>
      </c>
    </row>
    <row r="14" ht="35" customHeight="1" spans="1:1">
      <c r="A14" s="3" t="s">
        <v>408</v>
      </c>
    </row>
    <row r="15" ht="15.6" spans="1:1">
      <c r="A15" s="2" t="s">
        <v>409</v>
      </c>
    </row>
    <row r="16" ht="35" customHeight="1" spans="1:1">
      <c r="A16" s="3" t="s">
        <v>410</v>
      </c>
    </row>
    <row r="17" ht="15.6" spans="1:1">
      <c r="A17" s="2" t="s">
        <v>411</v>
      </c>
    </row>
    <row r="18" ht="35" customHeight="1" spans="1:1">
      <c r="A18" s="3" t="s">
        <v>412</v>
      </c>
    </row>
    <row r="20" ht="15.6" spans="1:1">
      <c r="A20" s="2" t="s">
        <v>413</v>
      </c>
    </row>
    <row r="21" spans="1:1">
      <c r="A21" s="4" t="s">
        <v>414</v>
      </c>
    </row>
    <row r="22" spans="1:1">
      <c r="A22" s="4" t="s">
        <v>415</v>
      </c>
    </row>
    <row r="23" spans="1:1">
      <c r="A23" s="4" t="s">
        <v>416</v>
      </c>
    </row>
    <row r="24" spans="1:1">
      <c r="A24" s="4" t="s">
        <v>417</v>
      </c>
    </row>
    <row r="25" spans="1:1">
      <c r="A25" s="4" t="s">
        <v>418</v>
      </c>
    </row>
    <row r="26" spans="1:1">
      <c r="A26" s="4" t="s">
        <v>419</v>
      </c>
    </row>
  </sheetData>
  <mergeCells count="16">
    <mergeCell ref="A1:D1"/>
    <mergeCell ref="A4:D4"/>
    <mergeCell ref="A6:D6"/>
    <mergeCell ref="A8:D8"/>
    <mergeCell ref="A10:D10"/>
    <mergeCell ref="A12:D12"/>
    <mergeCell ref="A14:D14"/>
    <mergeCell ref="A16:D16"/>
    <mergeCell ref="A18:D18"/>
    <mergeCell ref="A20:D20"/>
    <mergeCell ref="A21:D21"/>
    <mergeCell ref="A22:D22"/>
    <mergeCell ref="A23:D23"/>
    <mergeCell ref="A24:D24"/>
    <mergeCell ref="A25:D25"/>
    <mergeCell ref="A26:D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Dashboard</vt:lpstr>
      <vt:lpstr>Yearly Calendar</vt:lpstr>
      <vt:lpstr>Monthly Planner</vt:lpstr>
      <vt:lpstr>Weekly Planner</vt:lpstr>
      <vt:lpstr>Event Tracker</vt:lpstr>
      <vt:lpstr>Holidays</vt:lpstr>
      <vt:lpstr>Birthdays</vt:lpstr>
      <vt:lpstr>Charts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企业用户_464106794</cp:lastModifiedBy>
  <dcterms:created xsi:type="dcterms:W3CDTF">2026-08-10T16:26:00Z</dcterms:created>
  <dcterms:modified xsi:type="dcterms:W3CDTF">2026-08-12T14:18:17Z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51E9804D59834C33B933EA56238342BE_12</vt:lpwstr>
  </property>
  <property fmtid="{D5CDD505-2E9C-101B-9397-08002B2CF9AE}" pid="3" name="KSOProductBuildVer">
    <vt:lpwstr>2052-12.8.2.19823</vt:lpwstr>
  </property>
</Properties>
</file>