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Dashboard" sheetId="1" r:id="rId1"/>
    <sheet name="Weekly Schedule" sheetId="2" r:id="rId2"/>
    <sheet name="Employee List" sheetId="3" r:id="rId3"/>
    <sheet name="Shift Types" sheetId="4" r:id="rId4"/>
    <sheet name="Time Off Requests" sheetId="5" r:id="rId5"/>
    <sheet name="Schedule History" sheetId="6" r:id="rId6"/>
    <sheet name="Reports" sheetId="7" r:id="rId7"/>
    <sheet name="Charts" sheetId="8" r:id="rId8"/>
    <sheet name="Instruction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<sst xmlns="http://schemas.openxmlformats.org/spreadsheetml/2006/main" count="622" uniqueCount="265">
  <si>
    <t>Employee Schedule Pro - Weekly Overview</t>
  </si>
  <si>
    <t>Schedule Overview</t>
  </si>
  <si>
    <t>Total Employees</t>
  </si>
  <si>
    <t>Shifts This Week</t>
  </si>
  <si>
    <t>Total Hours</t>
  </si>
  <si>
    <t>Open Shifts</t>
  </si>
  <si>
    <t>Weekly Staffing Summary</t>
  </si>
  <si>
    <t>Day</t>
  </si>
  <si>
    <t>Staff Needed</t>
  </si>
  <si>
    <t>Staff Scheduled</t>
  </si>
  <si>
    <t>Coverage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</si>
  <si>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</si>
  <si>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</si>
  <si>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</si>
  <si>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</si>
  <si>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</si>
  <si>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</si>
  <si>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</si>
  <si>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</si>
  <si>
    <t>Weekly Schedule - Week of Jan 6-12, 2025</t>
  </si>
  <si>
    <t>Employee</t>
  </si>
  <si>
    <t>Department</t>
  </si>
  <si>
    <t>Sarah Johnson</t>
  </si>
  <si>
    <t>Sales</t>
  </si>
  <si>
    <t>9AM-5PM</t>
  </si>
  <si>
    <t>OFF</t>
  </si>
  <si>
    <t>Mike Chen</t>
  </si>
  <si>
    <t>Emily Davis</t>
  </si>
  <si>
    <t>Customer Service</t>
  </si>
  <si>
    <t>8AM-4PM</t>
  </si>
  <si>
    <t>James Wilson</t>
  </si>
  <si>
    <t>Lisa Anderson</t>
  </si>
  <si>
    <t>Warehouse</t>
  </si>
  <si>
    <t>6AM-2PM</t>
  </si>
  <si>
    <t>Robert Martinez</t>
  </si>
  <si>
    <t>Jennifer Taylor</t>
  </si>
  <si>
    <t>2PM-10PM</t>
  </si>
  <si>
    <t>David Brown</t>
  </si>
  <si>
    <t>Kitchen</t>
  </si>
  <si>
    <t>7AM-3PM</t>
  </si>
  <si>
    <t>Maria Garcia</t>
  </si>
  <si>
    <t>Kevin Lee</t>
  </si>
  <si>
    <t>3PM-11PM</t>
  </si>
  <si>
    <t>Amanda White</t>
  </si>
  <si>
    <t>Reception</t>
  </si>
  <si>
    <t>Chris Thompson</t>
  </si>
  <si>
    <t>Maintenance</t>
  </si>
  <si>
    <t>Rachel Kim</t>
  </si>
  <si>
    <t>Daniel Harris</t>
  </si>
  <si>
    <t>Nicole Clark</t>
  </si>
  <si>
    <t>TOTAL:</t>
  </si>
  <si>
    <t>Employee Database</t>
  </si>
  <si>
    <t>Employee Name</t>
  </si>
  <si>
    <t>Position</t>
  </si>
  <si>
    <t>Phone</t>
  </si>
  <si>
    <t>Email</t>
  </si>
  <si>
    <t>Availability</t>
  </si>
  <si>
    <t>Max Hours/Week</t>
  </si>
  <si>
    <t>Notes</t>
  </si>
  <si>
    <t>Senior Associate</t>
  </si>
  <si>
    <t>555-0101</t>
  </si>
  <si>
    <t>sarah.j@company.com</t>
  </si>
  <si>
    <t>Active</t>
  </si>
  <si>
    <t>Mon-Fri</t>
  </si>
  <si>
    <t/>
  </si>
  <si>
    <t>Associate</t>
  </si>
  <si>
    <t>555-0102</t>
  </si>
  <si>
    <t>mike.c@company.com</t>
  </si>
  <si>
    <t>Team Lead</t>
  </si>
  <si>
    <t>555-0103</t>
  </si>
  <si>
    <t>emily.d@company.com</t>
  </si>
  <si>
    <t>Mon-Sat</t>
  </si>
  <si>
    <t>555-0104</t>
  </si>
  <si>
    <t>james.w@company.com</t>
  </si>
  <si>
    <t>Tue-Sun</t>
  </si>
  <si>
    <t>Supervisor</t>
  </si>
  <si>
    <t>555-0105</t>
  </si>
  <si>
    <t>lisa.a@company.com</t>
  </si>
  <si>
    <t>555-0106</t>
  </si>
  <si>
    <t>robert.m@company.com</t>
  </si>
  <si>
    <t>555-0107</t>
  </si>
  <si>
    <t>jennifer.t@company.com</t>
  </si>
  <si>
    <t>Mon-Sun</t>
  </si>
  <si>
    <t>Night shift</t>
  </si>
  <si>
    <t>Head Chef</t>
  </si>
  <si>
    <t>555-0108</t>
  </si>
  <si>
    <t>david.b@company.com</t>
  </si>
  <si>
    <t>Line Cook</t>
  </si>
  <si>
    <t>555-0109</t>
  </si>
  <si>
    <t>maria.g@company.com</t>
  </si>
  <si>
    <t>555-0110</t>
  </si>
  <si>
    <t>kevin.l@company.com</t>
  </si>
  <si>
    <t>Receptionist</t>
  </si>
  <si>
    <t>555-0111</t>
  </si>
  <si>
    <t>amanda.w@company.com</t>
  </si>
  <si>
    <t>Technician</t>
  </si>
  <si>
    <t>555-0112</t>
  </si>
  <si>
    <t>chris.t@company.com</t>
  </si>
  <si>
    <t>Tue-Sat</t>
  </si>
  <si>
    <t>555-0113</t>
  </si>
  <si>
    <t>rachel.k@company.com</t>
  </si>
  <si>
    <t>Part-time</t>
  </si>
  <si>
    <t>555-0114</t>
  </si>
  <si>
    <t>daniel.h@company.com</t>
  </si>
  <si>
    <t>555-0115</t>
  </si>
  <si>
    <t>nicole.c@company.com</t>
  </si>
  <si>
    <t>Shift Type Definitions</t>
  </si>
  <si>
    <t>Shift Name</t>
  </si>
  <si>
    <t>Start Time</t>
  </si>
  <si>
    <t>End Time</t>
  </si>
  <si>
    <t>Duration (hrs)</t>
  </si>
  <si>
    <t>Break (min)</t>
  </si>
  <si>
    <t>Description</t>
  </si>
  <si>
    <t>Morning A</t>
  </si>
  <si>
    <t>6:00 AM</t>
  </si>
  <si>
    <t>2:00 PM</t>
  </si>
  <si>
    <t>Early morning warehouse shift</t>
  </si>
  <si>
    <t>Morning B</t>
  </si>
  <si>
    <t>7:00 AM</t>
  </si>
  <si>
    <t>3:00 PM</t>
  </si>
  <si>
    <t>Kitchen morning prep shift</t>
  </si>
  <si>
    <t>Standard</t>
  </si>
  <si>
    <t>8:00 AM</t>
  </si>
  <si>
    <t>4:00 PM</t>
  </si>
  <si>
    <t>Standard customer service shift</t>
  </si>
  <si>
    <t>Business</t>
  </si>
  <si>
    <t>9:00 AM</t>
  </si>
  <si>
    <t>5:00 PM</t>
  </si>
  <si>
    <t>Sales/Reception</t>
  </si>
  <si>
    <t>Standard business hours</t>
  </si>
  <si>
    <t>Afternoon</t>
  </si>
  <si>
    <t>10:00 PM</t>
  </si>
  <si>
    <t>Warehouse/Kitchen</t>
  </si>
  <si>
    <t>Afternoon/evening shift</t>
  </si>
  <si>
    <t>Night</t>
  </si>
  <si>
    <t>11:00 PM</t>
  </si>
  <si>
    <t>Kitchen closing shift</t>
  </si>
  <si>
    <t>Part-Time AM</t>
  </si>
  <si>
    <t>1:00 PM</t>
  </si>
  <si>
    <t>Any</t>
  </si>
  <si>
    <t>Half-day morning shift</t>
  </si>
  <si>
    <t>Part-Time PM</t>
  </si>
  <si>
    <t>Half-day afternoon shift</t>
  </si>
  <si>
    <t>Weekend</t>
  </si>
  <si>
    <t>10:00 AM</t>
  </si>
  <si>
    <t>6:00 PM</t>
  </si>
  <si>
    <t>Weekend shift with premium pay</t>
  </si>
  <si>
    <t>On-Call</t>
  </si>
  <si>
    <t>Varies</t>
  </si>
  <si>
    <t>On-call emergency coverage</t>
  </si>
  <si>
    <t>Time Off &amp; Leave Requests</t>
  </si>
  <si>
    <t>Request Date</t>
  </si>
  <si>
    <t>Start Date</t>
  </si>
  <si>
    <t>End Date</t>
  </si>
  <si>
    <t>Days</t>
  </si>
  <si>
    <t>Type</t>
  </si>
  <si>
    <t>2025-01-02</t>
  </si>
  <si>
    <t>2025-01-15</t>
  </si>
  <si>
    <t>2025-01-17</t>
  </si>
  <si>
    <t>Vacation</t>
  </si>
  <si>
    <t>Approved</t>
  </si>
  <si>
    <t>Family trip</t>
  </si>
  <si>
    <t>2025-01-03</t>
  </si>
  <si>
    <t>2025-01-20</t>
  </si>
  <si>
    <t>Personal</t>
  </si>
  <si>
    <t>Doctor appointment</t>
  </si>
  <si>
    <t>2025-01-04</t>
  </si>
  <si>
    <t>2025-01-22</t>
  </si>
  <si>
    <t>2025-01-24</t>
  </si>
  <si>
    <t>Pending</t>
  </si>
  <si>
    <t>2025-01-05</t>
  </si>
  <si>
    <t>2025-01-10</t>
  </si>
  <si>
    <t>Sick Leave</t>
  </si>
  <si>
    <t>2025-01-06</t>
  </si>
  <si>
    <t>2025-02-01</t>
  </si>
  <si>
    <t>2025-02-07</t>
  </si>
  <si>
    <t>Annual vacation</t>
  </si>
  <si>
    <t>2025-01-07</t>
  </si>
  <si>
    <t>2025-01-25</t>
  </si>
  <si>
    <t>2025-01-08</t>
  </si>
  <si>
    <t>2025-01-30</t>
  </si>
  <si>
    <t>2025-01-31</t>
  </si>
  <si>
    <t>2025-01-09</t>
  </si>
  <si>
    <t>2025-02-14</t>
  </si>
  <si>
    <t>Valentine's Day</t>
  </si>
  <si>
    <t>2025-01-18</t>
  </si>
  <si>
    <t>Family event</t>
  </si>
  <si>
    <t>2025-01-11</t>
  </si>
  <si>
    <t>2025-01-28</t>
  </si>
  <si>
    <t>2025-01-12</t>
  </si>
  <si>
    <t>2025-02-10</t>
  </si>
  <si>
    <t>Winter break</t>
  </si>
  <si>
    <t>2025-01-13</t>
  </si>
  <si>
    <t>2025-01-14</t>
  </si>
  <si>
    <t>2025-01-27</t>
  </si>
  <si>
    <t>2025-02-03</t>
  </si>
  <si>
    <t>2025-01-16</t>
  </si>
  <si>
    <t>2025-01-29</t>
  </si>
  <si>
    <t>Schedule Change History</t>
  </si>
  <si>
    <t>Date</t>
  </si>
  <si>
    <t>Change Type</t>
  </si>
  <si>
    <t>Old Shift</t>
  </si>
  <si>
    <t>New Shift</t>
  </si>
  <si>
    <t>Reason</t>
  </si>
  <si>
    <t>Approved By</t>
  </si>
  <si>
    <t>Shift Swap</t>
  </si>
  <si>
    <t>Personal reason</t>
  </si>
  <si>
    <t>Manager A</t>
  </si>
  <si>
    <t>Shift Change</t>
  </si>
  <si>
    <t>Coverage needed</t>
  </si>
  <si>
    <t>Manager B</t>
  </si>
  <si>
    <t>Overtime</t>
  </si>
  <si>
    <t>Staff shortage</t>
  </si>
  <si>
    <t>Personal request</t>
  </si>
  <si>
    <t>Manager C</t>
  </si>
  <si>
    <t>Appointment</t>
  </si>
  <si>
    <t>Peak demand</t>
  </si>
  <si>
    <t>Manager D</t>
  </si>
  <si>
    <t>Vacation day</t>
  </si>
  <si>
    <t>Emergency Call</t>
  </si>
  <si>
    <t>Equipment failure</t>
  </si>
  <si>
    <t>Schedule Analysis Reports</t>
  </si>
  <si>
    <t>Staffing by Department</t>
  </si>
  <si>
    <t>Employees</t>
  </si>
  <si>
    <t>Avg Hours/Person</t>
  </si>
  <si>
    <t>Shift Type Distribution</t>
  </si>
  <si>
    <t>Shift</t>
  </si>
  <si>
    <t>Count</t>
  </si>
  <si>
    <t>Percentage</t>
  </si>
  <si>
    <t>Time Off Summary by Type</t>
  </si>
  <si>
    <t>Requests</t>
  </si>
  <si>
    <t>Total Days</t>
  </si>
  <si>
    <t>Schedule Analytics Dashboard</t>
  </si>
  <si>
    <t>Employee Schedule Pro - User Guide</t>
  </si>
  <si>
    <t>Step 1</t>
  </si>
  <si>
    <t>Set Up Employee List</t>
  </si>
  <si>
    <t>Go to 'Employee List' sheet. Add all employees with their name, department, position, contact info, status, and availability. Set max hours per week.</t>
  </si>
  <si>
    <t>Step 2</t>
  </si>
  <si>
    <t>Define Shift Types</t>
  </si>
  <si>
    <t>Go to 'Shift Types' sheet. Customize shift definitions to match your business needs. Add start/end times, duration, and department assignments.</t>
  </si>
  <si>
    <t>Step 3</t>
  </si>
  <si>
    <t>Create Weekly Schedule</t>
  </si>
  <si>
    <t>Go to 'Weekly Schedule' sheet. Assign shifts to employees for each day of the week. Use dropdown menus for quick selection. 'OFF' marks days off, 'OPEN' marks unfilled shifts.</t>
  </si>
  <si>
    <t>Step 4</t>
  </si>
  <si>
    <t>Monitor Dashboard</t>
  </si>
  <si>
    <t>Check 'Dashboard' for real-time overview: total employees, shifts scheduled, total hours, open shifts, and coverage rate per day.</t>
  </si>
  <si>
    <t>Step 5</t>
  </si>
  <si>
    <t>Manage Time Off</t>
  </si>
  <si>
    <t>Go to 'Time Off Requests' sheet. Record all leave requests with dates, type, and approval status. Use dropdowns for consistency.</t>
  </si>
  <si>
    <t>Step 6</t>
  </si>
  <si>
    <t>Track Changes</t>
  </si>
  <si>
    <t>Use 'Schedule History' to log all schedule changes, swaps, and overtime. Keep an audit trail for payroll and compliance.</t>
  </si>
  <si>
    <t>Step 7</t>
  </si>
  <si>
    <t>Review Reports</t>
  </si>
  <si>
    <t>Check 'Reports' for staffing analysis by department, shift distribution, and time off summary. Use data to optimize future schedules.</t>
  </si>
  <si>
    <t>Step 8</t>
  </si>
  <si>
    <t>View Charts</t>
  </si>
  <si>
    <t>Go to 'Charts' for visual analytics: department staffing, shift distribution, and time off trends.</t>
  </si>
  <si>
    <t>Pro Tips</t>
  </si>
  <si>
    <t>💡 Color-coded shifts make it easy to spot patterns at a glance</t>
  </si>
  <si>
    <t>💡 Use 'OPEN' to mark shifts that still need coverage - they highlight in red</t>
  </si>
  <si>
    <t>💡 Check the Dashboard coverage rate daily to ensure adequate staffing</t>
  </si>
  <si>
    <t>💡 Review Time Off Requests weekly to plan ahead and avoid understaffing</t>
  </si>
  <si>
    <t>💡 Export the Weekly Schedule as PDF for posting in break rooms</t>
  </si>
  <si>
    <t>💡 Use Schedule History for payroll verification and compliance records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</si>
</sst>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0">
    <font>
      <sz val="11"/>
      <color theme="1"/>
      <name val="宋体"/>
      <charset val="134"/>
      <scheme val="minor"/>
    </font>
    <font>
      <b/>
      <sz val="14"/>
      <color rgb="FF1F3864"/>
      <name val="Calibri"/>
      <charset val="134"/>
    </font>
    <font>
      <b/>
      <sz val="12"/>
      <color rgb="FF2B579A"/>
      <name val="Calibri"/>
      <charset val="134"/>
    </font>
    <font>
      <b/>
      <sz val="11"/>
      <name val="Calibri"/>
      <charset val="134"/>
    </font>
    <font>
      <sz val="11"/>
      <name val="Calibri"/>
      <charset val="134"/>
    </font>
    <font>
      <b/>
      <sz val="11"/>
      <color rgb="FFFFFFFF"/>
      <name val="Calibri"/>
      <charset val="134"/>
    </font>
    <font>
      <b/>
      <sz val="11"/>
      <name val="宋体"/>
      <charset val="134"/>
      <scheme val="minor"/>
    </font>
    <font>
      <b/>
      <sz val="16"/>
      <color rgb="FF1F3864"/>
      <name val="Calibri"/>
      <charset val="134"/>
    </font>
    <font>
      <sz val="10"/>
      <color rgb="FF666666"/>
      <name val="Calibri"/>
      <charset val="134"/>
    </font>
    <font>
      <b/>
      <sz val="18"/>
      <color rgb="FF1F386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2B579A"/>
        <bgColor rgb="FF2B579A"/>
      </patternFill>
    </fill>
    <fill>
      <patternFill patternType="solid">
        <fgColor rgb="FFF2F7FB"/>
        <bgColor rgb="FFF2F7FB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22" fillId="8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5">
    <dxf>
      <fill>
        <patternFill patternType="solid">
          <fgColor rgb="FFE2EFDA"/>
          <bgColor rgb="FFE2EFDA"/>
        </patternFill>
      </fill>
    </dxf>
    <dxf>
      <fill>
        <patternFill patternType="solid">
          <fgColor rgb="FFFFC7CE"/>
          <bgColor rgb="FFFFC7CE"/>
        </patternFill>
      </fill>
    </dxf>
    <dxf>
      <font>
        <color rgb="FF999999"/>
      </font>
      <fill>
        <patternFill patternType="solid">
          <fgColor rgb="FFD9D9D9"/>
          <bgColor rgb="FFD9D9D9"/>
        </patternFill>
      </fill>
    </dxf>
    <dxf>
      <font>
        <b val="1"/>
        <color rgb="FFC00000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Employees by Department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Reports!$B$4</c:f>
              <c:strCache>
                <c:ptCount val="1"/>
                <c:pt idx="0">
                  <c:v>Employees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Reports!$A$5:$A$10</c:f>
              <c:strCache>
                <c:ptCount val="6"/>
                <c:pt idx="0">
                  <c:v>Sales</c:v>
                </c:pt>
                <c:pt idx="1">
                  <c:v>Customer Service</c:v>
                </c:pt>
                <c:pt idx="2">
                  <c:v>Warehouse</c:v>
                </c:pt>
                <c:pt idx="3">
                  <c:v>Kitchen</c:v>
                </c:pt>
                <c:pt idx="4">
                  <c:v>Reception</c:v>
                </c:pt>
                <c:pt idx="5">
                  <c:v>Maintenance</c:v>
                </c:pt>
              </c:strCache>
            </c:strRef>
          </c:cat>
          <c:val>
            <c:numRef>
              <c:f>Reports!$B$5:$B$10</c:f>
              <c:numCache>
                <c:formatCode>General</c:formatCode>
                <c:ptCount val="6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Number of Employees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3b3bc23-c0c2-4b99-af44-bc110937d816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Shift Type Distribution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Reports!$B$14</c:f>
              <c:strCache>
                <c:ptCount val="1"/>
                <c:pt idx="0">
                  <c:v>Count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explosion val="0"/>
          <c:dPt>
            <c:idx val="0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1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2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3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4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5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6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Lbls>
            <c:delete val="1"/>
          </c:dLbls>
          <c:cat>
            <c:strRef>
              <c:f>Reports!$A$15:$A$21</c:f>
              <c:strCache>
                <c:ptCount val="7"/>
                <c:pt idx="0">
                  <c:v>9AM-5PM</c:v>
                </c:pt>
                <c:pt idx="1">
                  <c:v>8AM-4PM</c:v>
                </c:pt>
                <c:pt idx="2">
                  <c:v>6AM-2PM</c:v>
                </c:pt>
                <c:pt idx="3">
                  <c:v>2PM-10PM</c:v>
                </c:pt>
                <c:pt idx="4">
                  <c:v>7AM-3PM</c:v>
                </c:pt>
                <c:pt idx="5">
                  <c:v>3PM-11PM</c:v>
                </c:pt>
                <c:pt idx="6">
                  <c:v>OFF</c:v>
                </c:pt>
              </c:strCache>
            </c:strRef>
          </c:cat>
          <c:val>
            <c:numRef>
              <c:f>Reports!$B$15:$B$21</c:f>
              <c:numCache>
                <c:formatCode>General</c:formatCode>
                <c:ptCount val="7"/>
                <c:pt idx="0">
                  <c:v>17</c:v>
                </c:pt>
                <c:pt idx="1">
                  <c:v>12</c:v>
                </c:pt>
                <c:pt idx="2">
                  <c:v>12</c:v>
                </c:pt>
                <c:pt idx="3">
                  <c:v>8</c:v>
                </c:pt>
                <c:pt idx="4">
                  <c:v>8</c:v>
                </c:pt>
                <c:pt idx="5">
                  <c:v>4</c:v>
                </c:pt>
                <c:pt idx="6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37d03a25-c62e-46b8-b4f9-e7f337462c43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Time Off Requests by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Reports!$B$25</c:f>
              <c:strCache>
                <c:ptCount val="1"/>
                <c:pt idx="0">
                  <c:v>Requests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Reports!$A$26:$A$28</c:f>
              <c:strCache>
                <c:ptCount val="3"/>
                <c:pt idx="0">
                  <c:v>Vacation</c:v>
                </c:pt>
                <c:pt idx="1">
                  <c:v>Personal</c:v>
                </c:pt>
                <c:pt idx="2">
                  <c:v>Sick Leave</c:v>
                </c:pt>
              </c:strCache>
            </c:strRef>
          </c:cat>
          <c:val>
            <c:numRef>
              <c:f>Reports!$B$26:$B$28</c:f>
              <c:numCache>
                <c:formatCode>General</c:formatCode>
                <c:ptCount val="3"/>
                <c:pt idx="0">
                  <c:v>7</c:v>
                </c:pt>
                <c:pt idx="1">
                  <c:v>5</c:v>
                </c:pt>
                <c:pt idx="2">
                  <c:v>3</c:v>
                </c:pt>
              </c:numCache>
            </c:numRef>
          </c:val>
        </c:ser>
        <c:ser>
          <c:idx val="1"/>
          <c:order val="1"/>
          <c:tx>
            <c:strRef>
              <c:f>Reports!$C$25</c:f>
              <c:strCache>
                <c:ptCount val="1"/>
                <c:pt idx="0">
                  <c:v>Approved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Reports!$A$26:$A$28</c:f>
              <c:strCache>
                <c:ptCount val="3"/>
                <c:pt idx="0">
                  <c:v>Vacation</c:v>
                </c:pt>
                <c:pt idx="1">
                  <c:v>Personal</c:v>
                </c:pt>
                <c:pt idx="2">
                  <c:v>Sick Leave</c:v>
                </c:pt>
              </c:strCache>
            </c:strRef>
          </c:cat>
          <c:val>
            <c:numRef>
              <c:f>Reports!$C$26:$C$28</c:f>
              <c:numCache>
                <c:formatCode>General</c:formatCode>
                <c:ptCount val="3"/>
                <c:pt idx="0">
                  <c:v>4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</c:ser>
        <c:ser>
          <c:idx val="2"/>
          <c:order val="2"/>
          <c:tx>
            <c:strRef>
              <c:f>Reports!$D$25</c:f>
              <c:strCache>
                <c:ptCount val="1"/>
                <c:pt idx="0">
                  <c:v>Pending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Reports!$A$26:$A$28</c:f>
              <c:strCache>
                <c:ptCount val="3"/>
                <c:pt idx="0">
                  <c:v>Vacation</c:v>
                </c:pt>
                <c:pt idx="1">
                  <c:v>Personal</c:v>
                </c:pt>
                <c:pt idx="2">
                  <c:v>Sick Leave</c:v>
                </c:pt>
              </c:strCache>
            </c:strRef>
          </c:cat>
          <c:val>
            <c:numRef>
              <c:f>Reports!$D$26:$D$28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Number of Requests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467b3389-7840-444f-90c2-692fd5e79576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2</xdr:row>
      <xdr:rowOff>0</xdr:rowOff>
    </xdr:from>
    <xdr:ext cx="6480000" cy="4152360"/>
    <xdr:graphicFrame>
      <xdr:nvGraphicFramePr>
        <xdr:cNvPr id="2" name="Chart 1"/>
        <xdr:cNvGraphicFramePr/>
      </xdr:nvGraphicFramePr>
      <xdr:xfrm>
        <a:off x="0" y="411480"/>
        <a:ext cx="6479540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19</xdr:row>
      <xdr:rowOff>0</xdr:rowOff>
    </xdr:from>
    <xdr:ext cx="5760000" cy="4152360"/>
    <xdr:graphicFrame>
      <xdr:nvGraphicFramePr>
        <xdr:cNvPr id="3" name="Chart 2"/>
        <xdr:cNvGraphicFramePr/>
      </xdr:nvGraphicFramePr>
      <xdr:xfrm>
        <a:off x="0" y="3520440"/>
        <a:ext cx="5759450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0</xdr:colOff>
      <xdr:row>36</xdr:row>
      <xdr:rowOff>0</xdr:rowOff>
    </xdr:from>
    <xdr:ext cx="6480000" cy="4152360"/>
    <xdr:graphicFrame>
      <xdr:nvGraphicFramePr>
        <xdr:cNvPr id="4" name="Chart 3"/>
        <xdr:cNvGraphicFramePr/>
      </xdr:nvGraphicFramePr>
      <xdr:xfrm>
        <a:off x="0" y="6629400"/>
        <a:ext cx="6479540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B579A"/>
  </sheetPr>
  <dimension ref="A1:H16"/>
  <sheetViews>
    <sheetView tabSelected="1" workbookViewId="0">
      <selection activeCell="A1" sqref="A1:H1"/>
    </sheetView>
  </sheetViews>
  <sheetFormatPr defaultColWidth="9" defaultRowHeight="14.4" outlineLevelCol="7"/>
  <cols>
    <col min="1" max="8" width="16" customWidth="1"/>
  </cols>
  <sheetData>
    <row r="1" ht="21" spans="1:1">
      <c r="A1" s="14" t="s">
        <v>0</v>
      </c>
    </row>
    <row r="3" ht="15.6" spans="1:1">
      <c r="A3" s="2" t="s">
        <v>1</v>
      </c>
    </row>
    <row r="4" spans="1:7">
      <c r="A4" s="15" t="s">
        <v>2</v>
      </c>
      <c r="C4" s="15" t="s">
        <v>3</v>
      </c>
      <c r="E4" s="15" t="s">
        <v>4</v>
      </c>
      <c r="G4" s="15" t="s">
        <v>5</v>
      </c>
    </row>
    <row r="5" ht="23.4" spans="1:7">
      <c r="A5" s="16">
        <f>COUNTA('Employee List'!A3:A100)</f>
        <v>16</v>
      </c>
      <c r="C5" s="16">
        <f>COUNTA('Weekly Schedule'!C4:G18)</f>
        <v>75</v>
      </c>
      <c r="E5" s="16">
        <f>SUM('Weekly Schedule'!H4:H18)</f>
        <v>488</v>
      </c>
      <c r="G5" s="16">
        <f>COUNTIF('Weekly Schedule'!C4:G18,"OPEN")</f>
        <v>0</v>
      </c>
    </row>
    <row r="8" ht="15.6" spans="1:1">
      <c r="A8" s="2" t="s">
        <v>6</v>
      </c>
    </row>
    <row r="9" spans="1:5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</row>
    <row r="10" spans="1:5">
      <c r="A10" s="7" t="s">
        <v>12</v>
      </c>
      <c r="B10" s="7">
        <v>8</v>
      </c>
      <c r="C10" s="7">
        <f>COUNTIF('Weekly Schedule'!C4:G4,"&lt;&gt;")</f>
        <v>5</v>
      </c>
      <c r="D10" s="11">
        <f t="shared" ref="D10:D16" si="0">IFERROR(C10/B10,0)</f>
        <v>0.625</v>
      </c>
      <c r="E10" s="7" t="str">
        <f t="shared" ref="E10:E16" si="1">IF(D10&gt;=1,"Fully Staffed",IF(D10&gt;=0.75,"Adequate","Understaffed"))</f>
        <v>Understaffed</v>
      </c>
    </row>
    <row r="11" spans="1:5">
      <c r="A11" s="9" t="s">
        <v>13</v>
      </c>
      <c r="B11" s="9">
        <v>8</v>
      </c>
      <c r="C11" s="9">
        <f>COUNTIF('Weekly Schedule'!C5:G5,"&lt;&gt;")</f>
        <v>5</v>
      </c>
      <c r="D11" s="12">
        <f t="shared" si="0"/>
        <v>0.625</v>
      </c>
      <c r="E11" s="9" t="str">
        <f t="shared" si="1"/>
        <v>Understaffed</v>
      </c>
    </row>
    <row r="12" spans="1:5">
      <c r="A12" s="7" t="s">
        <v>14</v>
      </c>
      <c r="B12" s="7">
        <v>8</v>
      </c>
      <c r="C12" s="7">
        <f>COUNTIF('Weekly Schedule'!C6:G6,"&lt;&gt;")</f>
        <v>5</v>
      </c>
      <c r="D12" s="11">
        <f t="shared" si="0"/>
        <v>0.625</v>
      </c>
      <c r="E12" s="7" t="str">
        <f t="shared" si="1"/>
        <v>Understaffed</v>
      </c>
    </row>
    <row r="13" spans="1:5">
      <c r="A13" s="9" t="s">
        <v>15</v>
      </c>
      <c r="B13" s="9">
        <v>8</v>
      </c>
      <c r="C13" s="9">
        <f>COUNTIF('Weekly Schedule'!C7:G7,"&lt;&gt;")</f>
        <v>5</v>
      </c>
      <c r="D13" s="12">
        <f t="shared" si="0"/>
        <v>0.625</v>
      </c>
      <c r="E13" s="9" t="str">
        <f t="shared" si="1"/>
        <v>Understaffed</v>
      </c>
    </row>
    <row r="14" spans="1:5">
      <c r="A14" s="7" t="s">
        <v>16</v>
      </c>
      <c r="B14" s="7">
        <v>8</v>
      </c>
      <c r="C14" s="7">
        <f>COUNTIF('Weekly Schedule'!C8:G8,"&lt;&gt;")</f>
        <v>5</v>
      </c>
      <c r="D14" s="11">
        <f t="shared" si="0"/>
        <v>0.625</v>
      </c>
      <c r="E14" s="7" t="str">
        <f t="shared" si="1"/>
        <v>Understaffed</v>
      </c>
    </row>
    <row r="15" spans="1:5">
      <c r="A15" s="9" t="s">
        <v>17</v>
      </c>
      <c r="B15" s="9">
        <v>6</v>
      </c>
      <c r="C15" s="9">
        <f>COUNTIF('Weekly Schedule'!C9:G9,"&lt;&gt;")</f>
        <v>5</v>
      </c>
      <c r="D15" s="12">
        <f t="shared" si="0"/>
        <v>0.833333333333333</v>
      </c>
      <c r="E15" s="9" t="str">
        <f t="shared" si="1"/>
        <v>Adequate</v>
      </c>
    </row>
    <row r="16" spans="1:5">
      <c r="A16" s="7" t="s">
        <v>18</v>
      </c>
      <c r="B16" s="7">
        <v>4</v>
      </c>
      <c r="C16" s="7">
        <f>COUNTIF('Weekly Schedule'!C10:G10,"&lt;&gt;")</f>
        <v>5</v>
      </c>
      <c r="D16" s="11">
        <f t="shared" si="0"/>
        <v>1.25</v>
      </c>
      <c r="E16" s="7" t="str">
        <f t="shared" si="1"/>
        <v>Fully Staffed</v>
      </c>
    </row>
  </sheetData>
  <mergeCells count="1">
    <mergeCell ref="A1:H1"/>
  </mergeCells>
  <conditionalFormatting sqref="E10:E16">
    <cfRule type="cellIs" dxfId="0" priority="1" operator="equal">
      <formula>"Fully Staffed"</formula>
    </cfRule>
    <cfRule type="cellIs" dxfId="1" priority="2" operator="equal">
      <formula>"Understaffed"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897B"/>
  </sheetPr>
  <dimension ref="A1:H20"/>
  <sheetViews>
    <sheetView workbookViewId="0">
      <selection activeCell="A1" sqref="A1:H1"/>
    </sheetView>
  </sheetViews>
  <sheetFormatPr defaultColWidth="9" defaultRowHeight="14.4" outlineLevelCol="7"/>
  <cols>
    <col min="1" max="1" width="20" customWidth="1"/>
    <col min="2" max="2" width="18" customWidth="1"/>
    <col min="3" max="8" width="12" customWidth="1"/>
  </cols>
  <sheetData>
    <row r="1" ht="18" spans="1:1">
      <c r="A1" s="1" t="s">
        <v>19</v>
      </c>
    </row>
    <row r="3" spans="1:8">
      <c r="A3" s="6" t="s">
        <v>20</v>
      </c>
      <c r="B3" s="6" t="s">
        <v>21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4</v>
      </c>
    </row>
    <row r="4" spans="1:8">
      <c r="A4" s="7" t="s">
        <v>22</v>
      </c>
      <c r="B4" s="7" t="s">
        <v>23</v>
      </c>
      <c r="C4" s="7" t="s">
        <v>24</v>
      </c>
      <c r="D4" s="7" t="s">
        <v>24</v>
      </c>
      <c r="E4" s="7" t="s">
        <v>25</v>
      </c>
      <c r="F4" s="7" t="s">
        <v>24</v>
      </c>
      <c r="G4" s="7" t="s">
        <v>24</v>
      </c>
      <c r="H4" s="7">
        <f t="shared" ref="H4:H18" si="0">COUNTIF(C4:G4,"&lt;&gt;")*8-COUNTIF(C4:G4,"OFF")*8</f>
        <v>32</v>
      </c>
    </row>
    <row r="5" spans="1:8">
      <c r="A5" s="9" t="s">
        <v>26</v>
      </c>
      <c r="B5" s="9" t="s">
        <v>23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24</v>
      </c>
      <c r="H5" s="9">
        <f t="shared" si="0"/>
        <v>32</v>
      </c>
    </row>
    <row r="6" spans="1:8">
      <c r="A6" s="7" t="s">
        <v>27</v>
      </c>
      <c r="B6" s="7" t="s">
        <v>28</v>
      </c>
      <c r="C6" s="7" t="s">
        <v>29</v>
      </c>
      <c r="D6" s="7" t="s">
        <v>29</v>
      </c>
      <c r="E6" s="7" t="s">
        <v>29</v>
      </c>
      <c r="F6" s="7" t="s">
        <v>25</v>
      </c>
      <c r="G6" s="7" t="s">
        <v>29</v>
      </c>
      <c r="H6" s="7">
        <f t="shared" si="0"/>
        <v>32</v>
      </c>
    </row>
    <row r="7" spans="1:8">
      <c r="A7" s="9" t="s">
        <v>30</v>
      </c>
      <c r="B7" s="9" t="s">
        <v>28</v>
      </c>
      <c r="C7" s="9" t="s">
        <v>25</v>
      </c>
      <c r="D7" s="9" t="s">
        <v>29</v>
      </c>
      <c r="E7" s="9" t="s">
        <v>29</v>
      </c>
      <c r="F7" s="9" t="s">
        <v>29</v>
      </c>
      <c r="G7" s="9" t="s">
        <v>29</v>
      </c>
      <c r="H7" s="9">
        <f t="shared" si="0"/>
        <v>32</v>
      </c>
    </row>
    <row r="8" spans="1:8">
      <c r="A8" s="7" t="s">
        <v>31</v>
      </c>
      <c r="B8" s="7" t="s">
        <v>32</v>
      </c>
      <c r="C8" s="7" t="s">
        <v>33</v>
      </c>
      <c r="D8" s="7" t="s">
        <v>33</v>
      </c>
      <c r="E8" s="7" t="s">
        <v>33</v>
      </c>
      <c r="F8" s="7" t="s">
        <v>33</v>
      </c>
      <c r="G8" s="7" t="s">
        <v>25</v>
      </c>
      <c r="H8" s="7">
        <f t="shared" si="0"/>
        <v>32</v>
      </c>
    </row>
    <row r="9" spans="1:8">
      <c r="A9" s="9" t="s">
        <v>34</v>
      </c>
      <c r="B9" s="9" t="s">
        <v>32</v>
      </c>
      <c r="C9" s="9" t="s">
        <v>33</v>
      </c>
      <c r="D9" s="9" t="s">
        <v>33</v>
      </c>
      <c r="E9" s="9" t="s">
        <v>25</v>
      </c>
      <c r="F9" s="9" t="s">
        <v>33</v>
      </c>
      <c r="G9" s="9" t="s">
        <v>33</v>
      </c>
      <c r="H9" s="9">
        <f t="shared" si="0"/>
        <v>32</v>
      </c>
    </row>
    <row r="10" spans="1:8">
      <c r="A10" s="7" t="s">
        <v>35</v>
      </c>
      <c r="B10" s="7" t="s">
        <v>32</v>
      </c>
      <c r="C10" s="7" t="s">
        <v>36</v>
      </c>
      <c r="D10" s="7" t="s">
        <v>36</v>
      </c>
      <c r="E10" s="7" t="s">
        <v>36</v>
      </c>
      <c r="F10" s="7" t="s">
        <v>25</v>
      </c>
      <c r="G10" s="7" t="s">
        <v>36</v>
      </c>
      <c r="H10" s="7">
        <f t="shared" si="0"/>
        <v>32</v>
      </c>
    </row>
    <row r="11" spans="1:8">
      <c r="A11" s="9" t="s">
        <v>37</v>
      </c>
      <c r="B11" s="9" t="s">
        <v>38</v>
      </c>
      <c r="C11" s="9" t="s">
        <v>39</v>
      </c>
      <c r="D11" s="9" t="s">
        <v>39</v>
      </c>
      <c r="E11" s="9" t="s">
        <v>39</v>
      </c>
      <c r="F11" s="9" t="s">
        <v>39</v>
      </c>
      <c r="G11" s="9" t="s">
        <v>25</v>
      </c>
      <c r="H11" s="9">
        <f t="shared" si="0"/>
        <v>32</v>
      </c>
    </row>
    <row r="12" spans="1:8">
      <c r="A12" s="7" t="s">
        <v>40</v>
      </c>
      <c r="B12" s="7" t="s">
        <v>38</v>
      </c>
      <c r="C12" s="7" t="s">
        <v>25</v>
      </c>
      <c r="D12" s="7" t="s">
        <v>39</v>
      </c>
      <c r="E12" s="7" t="s">
        <v>39</v>
      </c>
      <c r="F12" s="7" t="s">
        <v>39</v>
      </c>
      <c r="G12" s="7" t="s">
        <v>39</v>
      </c>
      <c r="H12" s="7">
        <f t="shared" si="0"/>
        <v>32</v>
      </c>
    </row>
    <row r="13" spans="1:8">
      <c r="A13" s="9" t="s">
        <v>41</v>
      </c>
      <c r="B13" s="9" t="s">
        <v>38</v>
      </c>
      <c r="C13" s="9" t="s">
        <v>42</v>
      </c>
      <c r="D13" s="9" t="s">
        <v>42</v>
      </c>
      <c r="E13" s="9" t="s">
        <v>25</v>
      </c>
      <c r="F13" s="9" t="s">
        <v>42</v>
      </c>
      <c r="G13" s="9" t="s">
        <v>42</v>
      </c>
      <c r="H13" s="9">
        <f t="shared" si="0"/>
        <v>32</v>
      </c>
    </row>
    <row r="14" spans="1:8">
      <c r="A14" s="7" t="s">
        <v>43</v>
      </c>
      <c r="B14" s="7" t="s">
        <v>44</v>
      </c>
      <c r="C14" s="7" t="s">
        <v>24</v>
      </c>
      <c r="D14" s="7" t="s">
        <v>24</v>
      </c>
      <c r="E14" s="7" t="s">
        <v>24</v>
      </c>
      <c r="F14" s="7" t="s">
        <v>24</v>
      </c>
      <c r="G14" s="7" t="s">
        <v>24</v>
      </c>
      <c r="H14" s="7">
        <f t="shared" si="0"/>
        <v>40</v>
      </c>
    </row>
    <row r="15" spans="1:8">
      <c r="A15" s="9" t="s">
        <v>45</v>
      </c>
      <c r="B15" s="9" t="s">
        <v>46</v>
      </c>
      <c r="C15" s="9" t="s">
        <v>25</v>
      </c>
      <c r="D15" s="9" t="s">
        <v>33</v>
      </c>
      <c r="E15" s="9" t="s">
        <v>33</v>
      </c>
      <c r="F15" s="9" t="s">
        <v>33</v>
      </c>
      <c r="G15" s="9" t="s">
        <v>33</v>
      </c>
      <c r="H15" s="9">
        <f t="shared" si="0"/>
        <v>32</v>
      </c>
    </row>
    <row r="16" spans="1:8">
      <c r="A16" s="7" t="s">
        <v>47</v>
      </c>
      <c r="B16" s="7" t="s">
        <v>23</v>
      </c>
      <c r="C16" s="7" t="s">
        <v>24</v>
      </c>
      <c r="D16" s="7" t="s">
        <v>24</v>
      </c>
      <c r="E16" s="7" t="s">
        <v>24</v>
      </c>
      <c r="F16" s="7" t="s">
        <v>25</v>
      </c>
      <c r="G16" s="7" t="s">
        <v>24</v>
      </c>
      <c r="H16" s="7">
        <f t="shared" si="0"/>
        <v>32</v>
      </c>
    </row>
    <row r="17" spans="1:8">
      <c r="A17" s="9" t="s">
        <v>48</v>
      </c>
      <c r="B17" s="9" t="s">
        <v>32</v>
      </c>
      <c r="C17" s="9" t="s">
        <v>36</v>
      </c>
      <c r="D17" s="9" t="s">
        <v>25</v>
      </c>
      <c r="E17" s="9" t="s">
        <v>36</v>
      </c>
      <c r="F17" s="9" t="s">
        <v>36</v>
      </c>
      <c r="G17" s="9" t="s">
        <v>36</v>
      </c>
      <c r="H17" s="9">
        <f t="shared" si="0"/>
        <v>32</v>
      </c>
    </row>
    <row r="18" spans="1:8">
      <c r="A18" s="7" t="s">
        <v>49</v>
      </c>
      <c r="B18" s="7" t="s">
        <v>28</v>
      </c>
      <c r="C18" s="7" t="s">
        <v>29</v>
      </c>
      <c r="D18" s="7" t="s">
        <v>29</v>
      </c>
      <c r="E18" s="7" t="s">
        <v>25</v>
      </c>
      <c r="F18" s="7" t="s">
        <v>29</v>
      </c>
      <c r="G18" s="7" t="s">
        <v>29</v>
      </c>
      <c r="H18" s="7">
        <f t="shared" si="0"/>
        <v>32</v>
      </c>
    </row>
    <row r="20" spans="1:8">
      <c r="A20" s="13" t="s">
        <v>50</v>
      </c>
      <c r="H20" s="13">
        <f>SUM(H4:H18)</f>
        <v>488</v>
      </c>
    </row>
  </sheetData>
  <mergeCells count="1">
    <mergeCell ref="A1:H1"/>
  </mergeCells>
  <conditionalFormatting sqref="C4:G18">
    <cfRule type="cellIs" dxfId="2" priority="1" operator="equal">
      <formula>"OFF"</formula>
    </cfRule>
    <cfRule type="cellIs" dxfId="3" priority="2" operator="equal">
      <formula>"OPEN"</formula>
    </cfRule>
  </conditionalFormatting>
  <dataValidations count="1">
    <dataValidation type="list" allowBlank="1" error="Please select a valid shift" sqref="C4:G18">
      <formula1>"9AM-5PM,8AM-4PM,6AM-2PM,2PM-10PM,7AM-3PM,3PM-11PM,OFF,OPEN"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548235"/>
  </sheetPr>
  <dimension ref="A1:I18"/>
  <sheetViews>
    <sheetView workbookViewId="0">
      <selection activeCell="A1" sqref="A1:I1"/>
    </sheetView>
  </sheetViews>
  <sheetFormatPr defaultColWidth="9" defaultRowHeight="14.4"/>
  <cols>
    <col min="1" max="1" width="20" customWidth="1"/>
    <col min="2" max="3" width="18" customWidth="1"/>
    <col min="4" max="4" width="12" customWidth="1"/>
    <col min="5" max="5" width="22" customWidth="1"/>
    <col min="6" max="6" width="12" customWidth="1"/>
    <col min="7" max="8" width="14" customWidth="1"/>
    <col min="9" max="9" width="16" customWidth="1"/>
  </cols>
  <sheetData>
    <row r="1" ht="18" spans="1:1">
      <c r="A1" s="1" t="s">
        <v>51</v>
      </c>
    </row>
    <row r="3" ht="28.8" spans="1:9">
      <c r="A3" s="6" t="s">
        <v>52</v>
      </c>
      <c r="B3" s="6" t="s">
        <v>21</v>
      </c>
      <c r="C3" s="6" t="s">
        <v>53</v>
      </c>
      <c r="D3" s="6" t="s">
        <v>54</v>
      </c>
      <c r="E3" s="6" t="s">
        <v>55</v>
      </c>
      <c r="F3" s="6" t="s">
        <v>11</v>
      </c>
      <c r="G3" s="6" t="s">
        <v>56</v>
      </c>
      <c r="H3" s="6" t="s">
        <v>57</v>
      </c>
      <c r="I3" s="6" t="s">
        <v>58</v>
      </c>
    </row>
    <row r="4" spans="1:9">
      <c r="A4" s="7" t="s">
        <v>22</v>
      </c>
      <c r="B4" s="7" t="s">
        <v>23</v>
      </c>
      <c r="C4" s="7" t="s">
        <v>59</v>
      </c>
      <c r="D4" s="7" t="s">
        <v>60</v>
      </c>
      <c r="E4" s="7" t="s">
        <v>61</v>
      </c>
      <c r="F4" s="7" t="s">
        <v>62</v>
      </c>
      <c r="G4" s="7" t="s">
        <v>63</v>
      </c>
      <c r="H4" s="7">
        <v>40</v>
      </c>
      <c r="I4" s="7" t="s">
        <v>64</v>
      </c>
    </row>
    <row r="5" spans="1:9">
      <c r="A5" s="9" t="s">
        <v>26</v>
      </c>
      <c r="B5" s="9" t="s">
        <v>23</v>
      </c>
      <c r="C5" s="9" t="s">
        <v>65</v>
      </c>
      <c r="D5" s="9" t="s">
        <v>66</v>
      </c>
      <c r="E5" s="9" t="s">
        <v>67</v>
      </c>
      <c r="F5" s="9" t="s">
        <v>62</v>
      </c>
      <c r="G5" s="9" t="s">
        <v>63</v>
      </c>
      <c r="H5" s="9">
        <v>40</v>
      </c>
      <c r="I5" s="9" t="s">
        <v>64</v>
      </c>
    </row>
    <row r="6" spans="1:9">
      <c r="A6" s="7" t="s">
        <v>27</v>
      </c>
      <c r="B6" s="7" t="s">
        <v>28</v>
      </c>
      <c r="C6" s="7" t="s">
        <v>68</v>
      </c>
      <c r="D6" s="7" t="s">
        <v>69</v>
      </c>
      <c r="E6" s="7" t="s">
        <v>70</v>
      </c>
      <c r="F6" s="7" t="s">
        <v>62</v>
      </c>
      <c r="G6" s="7" t="s">
        <v>71</v>
      </c>
      <c r="H6" s="7">
        <v>40</v>
      </c>
      <c r="I6" s="7" t="s">
        <v>64</v>
      </c>
    </row>
    <row r="7" spans="1:9">
      <c r="A7" s="9" t="s">
        <v>30</v>
      </c>
      <c r="B7" s="9" t="s">
        <v>28</v>
      </c>
      <c r="C7" s="9" t="s">
        <v>65</v>
      </c>
      <c r="D7" s="9" t="s">
        <v>72</v>
      </c>
      <c r="E7" s="9" t="s">
        <v>73</v>
      </c>
      <c r="F7" s="9" t="s">
        <v>62</v>
      </c>
      <c r="G7" s="9" t="s">
        <v>74</v>
      </c>
      <c r="H7" s="9">
        <v>40</v>
      </c>
      <c r="I7" s="9" t="s">
        <v>64</v>
      </c>
    </row>
    <row r="8" spans="1:9">
      <c r="A8" s="7" t="s">
        <v>31</v>
      </c>
      <c r="B8" s="7" t="s">
        <v>32</v>
      </c>
      <c r="C8" s="7" t="s">
        <v>75</v>
      </c>
      <c r="D8" s="7" t="s">
        <v>76</v>
      </c>
      <c r="E8" s="7" t="s">
        <v>77</v>
      </c>
      <c r="F8" s="7" t="s">
        <v>62</v>
      </c>
      <c r="G8" s="7" t="s">
        <v>63</v>
      </c>
      <c r="H8" s="7">
        <v>40</v>
      </c>
      <c r="I8" s="7" t="s">
        <v>64</v>
      </c>
    </row>
    <row r="9" spans="1:9">
      <c r="A9" s="9" t="s">
        <v>34</v>
      </c>
      <c r="B9" s="9" t="s">
        <v>32</v>
      </c>
      <c r="C9" s="9" t="s">
        <v>65</v>
      </c>
      <c r="D9" s="9" t="s">
        <v>78</v>
      </c>
      <c r="E9" s="9" t="s">
        <v>79</v>
      </c>
      <c r="F9" s="9" t="s">
        <v>62</v>
      </c>
      <c r="G9" s="9" t="s">
        <v>71</v>
      </c>
      <c r="H9" s="9">
        <v>40</v>
      </c>
      <c r="I9" s="9" t="s">
        <v>64</v>
      </c>
    </row>
    <row r="10" spans="1:9">
      <c r="A10" s="7" t="s">
        <v>35</v>
      </c>
      <c r="B10" s="7" t="s">
        <v>32</v>
      </c>
      <c r="C10" s="7" t="s">
        <v>65</v>
      </c>
      <c r="D10" s="7" t="s">
        <v>80</v>
      </c>
      <c r="E10" s="7" t="s">
        <v>81</v>
      </c>
      <c r="F10" s="7" t="s">
        <v>62</v>
      </c>
      <c r="G10" s="7" t="s">
        <v>82</v>
      </c>
      <c r="H10" s="7">
        <v>40</v>
      </c>
      <c r="I10" s="7" t="s">
        <v>83</v>
      </c>
    </row>
    <row r="11" spans="1:9">
      <c r="A11" s="9" t="s">
        <v>37</v>
      </c>
      <c r="B11" s="9" t="s">
        <v>38</v>
      </c>
      <c r="C11" s="9" t="s">
        <v>84</v>
      </c>
      <c r="D11" s="9" t="s">
        <v>85</v>
      </c>
      <c r="E11" s="9" t="s">
        <v>86</v>
      </c>
      <c r="F11" s="9" t="s">
        <v>62</v>
      </c>
      <c r="G11" s="9" t="s">
        <v>63</v>
      </c>
      <c r="H11" s="9">
        <v>40</v>
      </c>
      <c r="I11" s="9" t="s">
        <v>64</v>
      </c>
    </row>
    <row r="12" spans="1:9">
      <c r="A12" s="7" t="s">
        <v>40</v>
      </c>
      <c r="B12" s="7" t="s">
        <v>38</v>
      </c>
      <c r="C12" s="7" t="s">
        <v>87</v>
      </c>
      <c r="D12" s="7" t="s">
        <v>88</v>
      </c>
      <c r="E12" s="7" t="s">
        <v>89</v>
      </c>
      <c r="F12" s="7" t="s">
        <v>62</v>
      </c>
      <c r="G12" s="7" t="s">
        <v>74</v>
      </c>
      <c r="H12" s="7">
        <v>40</v>
      </c>
      <c r="I12" s="7" t="s">
        <v>64</v>
      </c>
    </row>
    <row r="13" spans="1:9">
      <c r="A13" s="9" t="s">
        <v>41</v>
      </c>
      <c r="B13" s="9" t="s">
        <v>38</v>
      </c>
      <c r="C13" s="9" t="s">
        <v>87</v>
      </c>
      <c r="D13" s="9" t="s">
        <v>90</v>
      </c>
      <c r="E13" s="9" t="s">
        <v>91</v>
      </c>
      <c r="F13" s="9" t="s">
        <v>62</v>
      </c>
      <c r="G13" s="9" t="s">
        <v>82</v>
      </c>
      <c r="H13" s="9">
        <v>40</v>
      </c>
      <c r="I13" s="9" t="s">
        <v>83</v>
      </c>
    </row>
    <row r="14" ht="28.8" spans="1:9">
      <c r="A14" s="7" t="s">
        <v>43</v>
      </c>
      <c r="B14" s="7" t="s">
        <v>44</v>
      </c>
      <c r="C14" s="7" t="s">
        <v>92</v>
      </c>
      <c r="D14" s="7" t="s">
        <v>93</v>
      </c>
      <c r="E14" s="7" t="s">
        <v>94</v>
      </c>
      <c r="F14" s="7" t="s">
        <v>62</v>
      </c>
      <c r="G14" s="7" t="s">
        <v>63</v>
      </c>
      <c r="H14" s="7">
        <v>40</v>
      </c>
      <c r="I14" s="7" t="s">
        <v>64</v>
      </c>
    </row>
    <row r="15" spans="1:9">
      <c r="A15" s="9" t="s">
        <v>45</v>
      </c>
      <c r="B15" s="9" t="s">
        <v>46</v>
      </c>
      <c r="C15" s="9" t="s">
        <v>95</v>
      </c>
      <c r="D15" s="9" t="s">
        <v>96</v>
      </c>
      <c r="E15" s="9" t="s">
        <v>97</v>
      </c>
      <c r="F15" s="9" t="s">
        <v>62</v>
      </c>
      <c r="G15" s="9" t="s">
        <v>98</v>
      </c>
      <c r="H15" s="9">
        <v>40</v>
      </c>
      <c r="I15" s="9" t="s">
        <v>64</v>
      </c>
    </row>
    <row r="16" spans="1:9">
      <c r="A16" s="7" t="s">
        <v>47</v>
      </c>
      <c r="B16" s="7" t="s">
        <v>23</v>
      </c>
      <c r="C16" s="7" t="s">
        <v>65</v>
      </c>
      <c r="D16" s="7" t="s">
        <v>99</v>
      </c>
      <c r="E16" s="7" t="s">
        <v>100</v>
      </c>
      <c r="F16" s="7" t="s">
        <v>62</v>
      </c>
      <c r="G16" s="7" t="s">
        <v>71</v>
      </c>
      <c r="H16" s="7">
        <v>32</v>
      </c>
      <c r="I16" s="7" t="s">
        <v>101</v>
      </c>
    </row>
    <row r="17" spans="1:9">
      <c r="A17" s="9" t="s">
        <v>48</v>
      </c>
      <c r="B17" s="9" t="s">
        <v>32</v>
      </c>
      <c r="C17" s="9" t="s">
        <v>65</v>
      </c>
      <c r="D17" s="9" t="s">
        <v>102</v>
      </c>
      <c r="E17" s="9" t="s">
        <v>103</v>
      </c>
      <c r="F17" s="9" t="s">
        <v>62</v>
      </c>
      <c r="G17" s="9" t="s">
        <v>82</v>
      </c>
      <c r="H17" s="9">
        <v>40</v>
      </c>
      <c r="I17" s="9" t="s">
        <v>64</v>
      </c>
    </row>
    <row r="18" spans="1:9">
      <c r="A18" s="7" t="s">
        <v>49</v>
      </c>
      <c r="B18" s="7" t="s">
        <v>28</v>
      </c>
      <c r="C18" s="7" t="s">
        <v>65</v>
      </c>
      <c r="D18" s="7" t="s">
        <v>104</v>
      </c>
      <c r="E18" s="7" t="s">
        <v>105</v>
      </c>
      <c r="F18" s="7" t="s">
        <v>62</v>
      </c>
      <c r="G18" s="7" t="s">
        <v>71</v>
      </c>
      <c r="H18" s="7">
        <v>40</v>
      </c>
      <c r="I18" s="7" t="s">
        <v>64</v>
      </c>
    </row>
  </sheetData>
  <mergeCells count="1">
    <mergeCell ref="A1:I1"/>
  </mergeCells>
  <conditionalFormatting sqref="F4:F18">
    <cfRule type="cellIs" dxfId="0" priority="1" operator="equal">
      <formula>"Active"</formula>
    </cfRule>
    <cfRule type="cellIs" dxfId="4" priority="2" operator="equal">
      <formula>"On Leave"</formula>
    </cfRule>
  </conditionalFormatting>
  <dataValidations count="2">
    <dataValidation type="list" allowBlank="1" sqref="F4:F18">
      <formula1>"Active,On Leave,Probation,Terminated"</formula1>
    </dataValidation>
    <dataValidation type="list" allowBlank="1" sqref="G4:G18">
      <formula1>"Mon-Fri,Mon-Sat,Mon-Sun,Tue-Sat,Tue-Sun,Wed-Sun,Flexible"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G13"/>
  <sheetViews>
    <sheetView workbookViewId="0">
      <selection activeCell="A1" sqref="A1:G1"/>
    </sheetView>
  </sheetViews>
  <sheetFormatPr defaultColWidth="9" defaultRowHeight="14.4" outlineLevelCol="6"/>
  <cols>
    <col min="1" max="1" width="14" customWidth="1"/>
    <col min="2" max="3" width="12" customWidth="1"/>
    <col min="4" max="4" width="14" customWidth="1"/>
    <col min="5" max="5" width="12" customWidth="1"/>
    <col min="6" max="6" width="20" customWidth="1"/>
    <col min="7" max="7" width="30" customWidth="1"/>
  </cols>
  <sheetData>
    <row r="1" ht="18" spans="1:1">
      <c r="A1" s="1" t="s">
        <v>106</v>
      </c>
    </row>
    <row r="3" spans="1:7">
      <c r="A3" s="6" t="s">
        <v>107</v>
      </c>
      <c r="B3" s="6" t="s">
        <v>108</v>
      </c>
      <c r="C3" s="6" t="s">
        <v>109</v>
      </c>
      <c r="D3" s="6" t="s">
        <v>110</v>
      </c>
      <c r="E3" s="6" t="s">
        <v>111</v>
      </c>
      <c r="F3" s="6" t="s">
        <v>21</v>
      </c>
      <c r="G3" s="6" t="s">
        <v>112</v>
      </c>
    </row>
    <row r="4" spans="1:7">
      <c r="A4" s="7" t="s">
        <v>113</v>
      </c>
      <c r="B4" s="7" t="s">
        <v>114</v>
      </c>
      <c r="C4" s="7" t="s">
        <v>115</v>
      </c>
      <c r="D4" s="7">
        <v>8</v>
      </c>
      <c r="E4" s="7">
        <v>30</v>
      </c>
      <c r="F4" s="7" t="s">
        <v>32</v>
      </c>
      <c r="G4" s="7" t="s">
        <v>116</v>
      </c>
    </row>
    <row r="5" spans="1:7">
      <c r="A5" s="9" t="s">
        <v>117</v>
      </c>
      <c r="B5" s="9" t="s">
        <v>118</v>
      </c>
      <c r="C5" s="9" t="s">
        <v>119</v>
      </c>
      <c r="D5" s="9">
        <v>8</v>
      </c>
      <c r="E5" s="9">
        <v>30</v>
      </c>
      <c r="F5" s="9" t="s">
        <v>38</v>
      </c>
      <c r="G5" s="9" t="s">
        <v>120</v>
      </c>
    </row>
    <row r="6" spans="1:7">
      <c r="A6" s="7" t="s">
        <v>121</v>
      </c>
      <c r="B6" s="7" t="s">
        <v>122</v>
      </c>
      <c r="C6" s="7" t="s">
        <v>123</v>
      </c>
      <c r="D6" s="7">
        <v>8</v>
      </c>
      <c r="E6" s="7">
        <v>30</v>
      </c>
      <c r="F6" s="7" t="s">
        <v>28</v>
      </c>
      <c r="G6" s="7" t="s">
        <v>124</v>
      </c>
    </row>
    <row r="7" spans="1:7">
      <c r="A7" s="9" t="s">
        <v>125</v>
      </c>
      <c r="B7" s="9" t="s">
        <v>126</v>
      </c>
      <c r="C7" s="9" t="s">
        <v>127</v>
      </c>
      <c r="D7" s="9">
        <v>8</v>
      </c>
      <c r="E7" s="9">
        <v>60</v>
      </c>
      <c r="F7" s="9" t="s">
        <v>128</v>
      </c>
      <c r="G7" s="9" t="s">
        <v>129</v>
      </c>
    </row>
    <row r="8" spans="1:7">
      <c r="A8" s="7" t="s">
        <v>130</v>
      </c>
      <c r="B8" s="7" t="s">
        <v>115</v>
      </c>
      <c r="C8" s="7" t="s">
        <v>131</v>
      </c>
      <c r="D8" s="7">
        <v>8</v>
      </c>
      <c r="E8" s="7">
        <v>30</v>
      </c>
      <c r="F8" s="7" t="s">
        <v>132</v>
      </c>
      <c r="G8" s="7" t="s">
        <v>133</v>
      </c>
    </row>
    <row r="9" spans="1:7">
      <c r="A9" s="9" t="s">
        <v>134</v>
      </c>
      <c r="B9" s="9" t="s">
        <v>119</v>
      </c>
      <c r="C9" s="9" t="s">
        <v>135</v>
      </c>
      <c r="D9" s="9">
        <v>8</v>
      </c>
      <c r="E9" s="9">
        <v>30</v>
      </c>
      <c r="F9" s="9" t="s">
        <v>38</v>
      </c>
      <c r="G9" s="9" t="s">
        <v>136</v>
      </c>
    </row>
    <row r="10" spans="1:7">
      <c r="A10" s="7" t="s">
        <v>137</v>
      </c>
      <c r="B10" s="7" t="s">
        <v>126</v>
      </c>
      <c r="C10" s="7" t="s">
        <v>138</v>
      </c>
      <c r="D10" s="7">
        <v>4</v>
      </c>
      <c r="E10" s="7">
        <v>0</v>
      </c>
      <c r="F10" s="7" t="s">
        <v>139</v>
      </c>
      <c r="G10" s="7" t="s">
        <v>140</v>
      </c>
    </row>
    <row r="11" spans="1:7">
      <c r="A11" s="9" t="s">
        <v>141</v>
      </c>
      <c r="B11" s="9" t="s">
        <v>138</v>
      </c>
      <c r="C11" s="9" t="s">
        <v>127</v>
      </c>
      <c r="D11" s="9">
        <v>4</v>
      </c>
      <c r="E11" s="9">
        <v>0</v>
      </c>
      <c r="F11" s="9" t="s">
        <v>139</v>
      </c>
      <c r="G11" s="9" t="s">
        <v>142</v>
      </c>
    </row>
    <row r="12" spans="1:7">
      <c r="A12" s="7" t="s">
        <v>143</v>
      </c>
      <c r="B12" s="7" t="s">
        <v>144</v>
      </c>
      <c r="C12" s="7" t="s">
        <v>145</v>
      </c>
      <c r="D12" s="7">
        <v>8</v>
      </c>
      <c r="E12" s="7">
        <v>30</v>
      </c>
      <c r="F12" s="7" t="s">
        <v>139</v>
      </c>
      <c r="G12" s="7" t="s">
        <v>146</v>
      </c>
    </row>
    <row r="13" spans="1:7">
      <c r="A13" s="9" t="s">
        <v>147</v>
      </c>
      <c r="B13" s="9" t="s">
        <v>148</v>
      </c>
      <c r="C13" s="9" t="s">
        <v>148</v>
      </c>
      <c r="D13" s="9">
        <v>0</v>
      </c>
      <c r="E13" s="9">
        <v>0</v>
      </c>
      <c r="F13" s="9" t="s">
        <v>46</v>
      </c>
      <c r="G13" s="9" t="s">
        <v>149</v>
      </c>
    </row>
  </sheetData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I18"/>
  <sheetViews>
    <sheetView workbookViewId="0">
      <selection activeCell="A1" sqref="A1:I1"/>
    </sheetView>
  </sheetViews>
  <sheetFormatPr defaultColWidth="9" defaultRowHeight="14.4"/>
  <cols>
    <col min="1" max="1" width="20" customWidth="1"/>
    <col min="2" max="2" width="18" customWidth="1"/>
    <col min="3" max="5" width="12" customWidth="1"/>
    <col min="6" max="6" width="8" customWidth="1"/>
    <col min="7" max="8" width="12" customWidth="1"/>
    <col min="9" max="9" width="18" customWidth="1"/>
  </cols>
  <sheetData>
    <row r="1" ht="18" spans="1:1">
      <c r="A1" s="1" t="s">
        <v>150</v>
      </c>
    </row>
    <row r="3" spans="1:9">
      <c r="A3" s="6" t="s">
        <v>20</v>
      </c>
      <c r="B3" s="6" t="s">
        <v>21</v>
      </c>
      <c r="C3" s="6" t="s">
        <v>151</v>
      </c>
      <c r="D3" s="6" t="s">
        <v>152</v>
      </c>
      <c r="E3" s="6" t="s">
        <v>153</v>
      </c>
      <c r="F3" s="6" t="s">
        <v>154</v>
      </c>
      <c r="G3" s="6" t="s">
        <v>155</v>
      </c>
      <c r="H3" s="6" t="s">
        <v>11</v>
      </c>
      <c r="I3" s="6" t="s">
        <v>58</v>
      </c>
    </row>
    <row r="4" spans="1:9">
      <c r="A4" s="7" t="s">
        <v>22</v>
      </c>
      <c r="B4" s="7" t="s">
        <v>23</v>
      </c>
      <c r="C4" s="7" t="s">
        <v>156</v>
      </c>
      <c r="D4" s="7" t="s">
        <v>157</v>
      </c>
      <c r="E4" s="7" t="s">
        <v>158</v>
      </c>
      <c r="F4" s="7">
        <v>3</v>
      </c>
      <c r="G4" s="7" t="s">
        <v>159</v>
      </c>
      <c r="H4" s="7" t="s">
        <v>160</v>
      </c>
      <c r="I4" s="7" t="s">
        <v>161</v>
      </c>
    </row>
    <row r="5" spans="1:9">
      <c r="A5" s="9" t="s">
        <v>26</v>
      </c>
      <c r="B5" s="9" t="s">
        <v>23</v>
      </c>
      <c r="C5" s="9" t="s">
        <v>162</v>
      </c>
      <c r="D5" s="9" t="s">
        <v>163</v>
      </c>
      <c r="E5" s="9" t="s">
        <v>163</v>
      </c>
      <c r="F5" s="9">
        <v>1</v>
      </c>
      <c r="G5" s="9" t="s">
        <v>164</v>
      </c>
      <c r="H5" s="9" t="s">
        <v>160</v>
      </c>
      <c r="I5" s="9" t="s">
        <v>165</v>
      </c>
    </row>
    <row r="6" spans="1:9">
      <c r="A6" s="7" t="s">
        <v>27</v>
      </c>
      <c r="B6" s="7" t="s">
        <v>28</v>
      </c>
      <c r="C6" s="7" t="s">
        <v>166</v>
      </c>
      <c r="D6" s="7" t="s">
        <v>167</v>
      </c>
      <c r="E6" s="7" t="s">
        <v>168</v>
      </c>
      <c r="F6" s="7">
        <v>3</v>
      </c>
      <c r="G6" s="7" t="s">
        <v>159</v>
      </c>
      <c r="H6" s="7" t="s">
        <v>169</v>
      </c>
      <c r="I6" s="7" t="s">
        <v>64</v>
      </c>
    </row>
    <row r="7" spans="1:9">
      <c r="A7" s="9" t="s">
        <v>30</v>
      </c>
      <c r="B7" s="9" t="s">
        <v>28</v>
      </c>
      <c r="C7" s="9" t="s">
        <v>170</v>
      </c>
      <c r="D7" s="9" t="s">
        <v>171</v>
      </c>
      <c r="E7" s="9" t="s">
        <v>171</v>
      </c>
      <c r="F7" s="9">
        <v>1</v>
      </c>
      <c r="G7" s="9" t="s">
        <v>172</v>
      </c>
      <c r="H7" s="9" t="s">
        <v>160</v>
      </c>
      <c r="I7" s="9" t="s">
        <v>64</v>
      </c>
    </row>
    <row r="8" spans="1:9">
      <c r="A8" s="7" t="s">
        <v>31</v>
      </c>
      <c r="B8" s="7" t="s">
        <v>32</v>
      </c>
      <c r="C8" s="7" t="s">
        <v>173</v>
      </c>
      <c r="D8" s="7" t="s">
        <v>174</v>
      </c>
      <c r="E8" s="7" t="s">
        <v>175</v>
      </c>
      <c r="F8" s="7">
        <v>5</v>
      </c>
      <c r="G8" s="7" t="s">
        <v>159</v>
      </c>
      <c r="H8" s="7" t="s">
        <v>160</v>
      </c>
      <c r="I8" s="7" t="s">
        <v>176</v>
      </c>
    </row>
    <row r="9" spans="1:9">
      <c r="A9" s="9" t="s">
        <v>34</v>
      </c>
      <c r="B9" s="9" t="s">
        <v>32</v>
      </c>
      <c r="C9" s="9" t="s">
        <v>177</v>
      </c>
      <c r="D9" s="9" t="s">
        <v>178</v>
      </c>
      <c r="E9" s="9" t="s">
        <v>178</v>
      </c>
      <c r="F9" s="9">
        <v>1</v>
      </c>
      <c r="G9" s="9" t="s">
        <v>164</v>
      </c>
      <c r="H9" s="9" t="s">
        <v>169</v>
      </c>
      <c r="I9" s="9" t="s">
        <v>64</v>
      </c>
    </row>
    <row r="10" spans="1:9">
      <c r="A10" s="7" t="s">
        <v>35</v>
      </c>
      <c r="B10" s="7" t="s">
        <v>32</v>
      </c>
      <c r="C10" s="7" t="s">
        <v>179</v>
      </c>
      <c r="D10" s="7" t="s">
        <v>180</v>
      </c>
      <c r="E10" s="7" t="s">
        <v>181</v>
      </c>
      <c r="F10" s="7">
        <v>2</v>
      </c>
      <c r="G10" s="7" t="s">
        <v>159</v>
      </c>
      <c r="H10" s="7" t="s">
        <v>160</v>
      </c>
      <c r="I10" s="7" t="s">
        <v>64</v>
      </c>
    </row>
    <row r="11" spans="1:9">
      <c r="A11" s="9" t="s">
        <v>37</v>
      </c>
      <c r="B11" s="9" t="s">
        <v>38</v>
      </c>
      <c r="C11" s="9" t="s">
        <v>182</v>
      </c>
      <c r="D11" s="9" t="s">
        <v>183</v>
      </c>
      <c r="E11" s="9" t="s">
        <v>183</v>
      </c>
      <c r="F11" s="9">
        <v>1</v>
      </c>
      <c r="G11" s="9" t="s">
        <v>164</v>
      </c>
      <c r="H11" s="9" t="s">
        <v>169</v>
      </c>
      <c r="I11" s="9" t="s">
        <v>184</v>
      </c>
    </row>
    <row r="12" spans="1:9">
      <c r="A12" s="7" t="s">
        <v>40</v>
      </c>
      <c r="B12" s="7" t="s">
        <v>38</v>
      </c>
      <c r="C12" s="7" t="s">
        <v>171</v>
      </c>
      <c r="D12" s="7" t="s">
        <v>185</v>
      </c>
      <c r="E12" s="7" t="s">
        <v>163</v>
      </c>
      <c r="F12" s="7">
        <v>3</v>
      </c>
      <c r="G12" s="7" t="s">
        <v>159</v>
      </c>
      <c r="H12" s="7" t="s">
        <v>160</v>
      </c>
      <c r="I12" s="7" t="s">
        <v>186</v>
      </c>
    </row>
    <row r="13" spans="1:9">
      <c r="A13" s="9" t="s">
        <v>41</v>
      </c>
      <c r="B13" s="9" t="s">
        <v>38</v>
      </c>
      <c r="C13" s="9" t="s">
        <v>187</v>
      </c>
      <c r="D13" s="9" t="s">
        <v>188</v>
      </c>
      <c r="E13" s="9" t="s">
        <v>188</v>
      </c>
      <c r="F13" s="9">
        <v>1</v>
      </c>
      <c r="G13" s="9" t="s">
        <v>172</v>
      </c>
      <c r="H13" s="9" t="s">
        <v>160</v>
      </c>
      <c r="I13" s="9" t="s">
        <v>64</v>
      </c>
    </row>
    <row r="14" spans="1:9">
      <c r="A14" s="7" t="s">
        <v>43</v>
      </c>
      <c r="B14" s="7" t="s">
        <v>44</v>
      </c>
      <c r="C14" s="7" t="s">
        <v>189</v>
      </c>
      <c r="D14" s="7" t="s">
        <v>190</v>
      </c>
      <c r="E14" s="7" t="s">
        <v>183</v>
      </c>
      <c r="F14" s="7">
        <v>5</v>
      </c>
      <c r="G14" s="7" t="s">
        <v>159</v>
      </c>
      <c r="H14" s="7" t="s">
        <v>169</v>
      </c>
      <c r="I14" s="7" t="s">
        <v>191</v>
      </c>
    </row>
    <row r="15" spans="1:9">
      <c r="A15" s="9" t="s">
        <v>45</v>
      </c>
      <c r="B15" s="9" t="s">
        <v>46</v>
      </c>
      <c r="C15" s="9" t="s">
        <v>192</v>
      </c>
      <c r="D15" s="9" t="s">
        <v>167</v>
      </c>
      <c r="E15" s="9" t="s">
        <v>167</v>
      </c>
      <c r="F15" s="9">
        <v>1</v>
      </c>
      <c r="G15" s="9" t="s">
        <v>164</v>
      </c>
      <c r="H15" s="9" t="s">
        <v>160</v>
      </c>
      <c r="I15" s="9" t="s">
        <v>64</v>
      </c>
    </row>
    <row r="16" spans="1:9">
      <c r="A16" s="7" t="s">
        <v>47</v>
      </c>
      <c r="B16" s="7" t="s">
        <v>23</v>
      </c>
      <c r="C16" s="7" t="s">
        <v>193</v>
      </c>
      <c r="D16" s="7" t="s">
        <v>194</v>
      </c>
      <c r="E16" s="7" t="s">
        <v>181</v>
      </c>
      <c r="F16" s="7">
        <v>5</v>
      </c>
      <c r="G16" s="7" t="s">
        <v>159</v>
      </c>
      <c r="H16" s="7" t="s">
        <v>169</v>
      </c>
      <c r="I16" s="7" t="s">
        <v>64</v>
      </c>
    </row>
    <row r="17" spans="1:9">
      <c r="A17" s="9" t="s">
        <v>48</v>
      </c>
      <c r="B17" s="9" t="s">
        <v>32</v>
      </c>
      <c r="C17" s="9" t="s">
        <v>157</v>
      </c>
      <c r="D17" s="9" t="s">
        <v>195</v>
      </c>
      <c r="E17" s="9" t="s">
        <v>195</v>
      </c>
      <c r="F17" s="9">
        <v>1</v>
      </c>
      <c r="G17" s="9" t="s">
        <v>172</v>
      </c>
      <c r="H17" s="9" t="s">
        <v>160</v>
      </c>
      <c r="I17" s="9" t="s">
        <v>64</v>
      </c>
    </row>
    <row r="18" spans="1:9">
      <c r="A18" s="7" t="s">
        <v>49</v>
      </c>
      <c r="B18" s="7" t="s">
        <v>28</v>
      </c>
      <c r="C18" s="7" t="s">
        <v>196</v>
      </c>
      <c r="D18" s="7" t="s">
        <v>197</v>
      </c>
      <c r="E18" s="7" t="s">
        <v>197</v>
      </c>
      <c r="F18" s="7">
        <v>1</v>
      </c>
      <c r="G18" s="7" t="s">
        <v>164</v>
      </c>
      <c r="H18" s="7" t="s">
        <v>169</v>
      </c>
      <c r="I18" s="7" t="s">
        <v>64</v>
      </c>
    </row>
  </sheetData>
  <mergeCells count="1">
    <mergeCell ref="A1:I1"/>
  </mergeCells>
  <conditionalFormatting sqref="H4:H18">
    <cfRule type="cellIs" dxfId="0" priority="1" operator="equal">
      <formula>"Approved"</formula>
    </cfRule>
    <cfRule type="cellIs" dxfId="4" priority="2" operator="equal">
      <formula>"Pending"</formula>
    </cfRule>
    <cfRule type="cellIs" dxfId="1" priority="3" operator="equal">
      <formula>"Denied"</formula>
    </cfRule>
  </conditionalFormatting>
  <dataValidations count="2">
    <dataValidation type="list" allowBlank="1" sqref="G4:G18">
      <formula1>"Vacation,Personal,Sick Leave,Bereavement,Jury Duty,Unpaid Leave"</formula1>
    </dataValidation>
    <dataValidation type="list" allowBlank="1" sqref="H4:H18">
      <formula1>"Pending,Approved,Denied,Cancelled"</formula1>
    </dataValidation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4472C4"/>
  </sheetPr>
  <dimension ref="A1:H15"/>
  <sheetViews>
    <sheetView workbookViewId="0">
      <selection activeCell="A1" sqref="A1:H1"/>
    </sheetView>
  </sheetViews>
  <sheetFormatPr defaultColWidth="9" defaultRowHeight="14.4" outlineLevelCol="7"/>
  <cols>
    <col min="1" max="1" width="12" customWidth="1"/>
    <col min="2" max="2" width="20" customWidth="1"/>
    <col min="3" max="3" width="18" customWidth="1"/>
    <col min="4" max="4" width="14" customWidth="1"/>
    <col min="5" max="6" width="12" customWidth="1"/>
    <col min="7" max="7" width="18" customWidth="1"/>
    <col min="8" max="8" width="12" customWidth="1"/>
  </cols>
  <sheetData>
    <row r="1" ht="18" spans="1:1">
      <c r="A1" s="1" t="s">
        <v>198</v>
      </c>
    </row>
    <row r="3" spans="1:8">
      <c r="A3" s="6" t="s">
        <v>199</v>
      </c>
      <c r="B3" s="6" t="s">
        <v>20</v>
      </c>
      <c r="C3" s="6" t="s">
        <v>21</v>
      </c>
      <c r="D3" s="6" t="s">
        <v>200</v>
      </c>
      <c r="E3" s="6" t="s">
        <v>201</v>
      </c>
      <c r="F3" s="6" t="s">
        <v>202</v>
      </c>
      <c r="G3" s="6" t="s">
        <v>203</v>
      </c>
      <c r="H3" s="6" t="s">
        <v>204</v>
      </c>
    </row>
    <row r="4" spans="1:8">
      <c r="A4" s="7" t="s">
        <v>156</v>
      </c>
      <c r="B4" s="7" t="s">
        <v>22</v>
      </c>
      <c r="C4" s="7" t="s">
        <v>23</v>
      </c>
      <c r="D4" s="7" t="s">
        <v>205</v>
      </c>
      <c r="E4" s="7" t="s">
        <v>24</v>
      </c>
      <c r="F4" s="7" t="s">
        <v>25</v>
      </c>
      <c r="G4" s="7" t="s">
        <v>206</v>
      </c>
      <c r="H4" s="7" t="s">
        <v>207</v>
      </c>
    </row>
    <row r="5" spans="1:8">
      <c r="A5" s="9" t="s">
        <v>162</v>
      </c>
      <c r="B5" s="9" t="s">
        <v>26</v>
      </c>
      <c r="C5" s="9" t="s">
        <v>23</v>
      </c>
      <c r="D5" s="9" t="s">
        <v>208</v>
      </c>
      <c r="E5" s="9" t="s">
        <v>25</v>
      </c>
      <c r="F5" s="9" t="s">
        <v>24</v>
      </c>
      <c r="G5" s="9" t="s">
        <v>209</v>
      </c>
      <c r="H5" s="9" t="s">
        <v>207</v>
      </c>
    </row>
    <row r="6" spans="1:8">
      <c r="A6" s="7" t="s">
        <v>166</v>
      </c>
      <c r="B6" s="7" t="s">
        <v>27</v>
      </c>
      <c r="C6" s="7" t="s">
        <v>28</v>
      </c>
      <c r="D6" s="7" t="s">
        <v>205</v>
      </c>
      <c r="E6" s="7" t="s">
        <v>29</v>
      </c>
      <c r="F6" s="7" t="s">
        <v>25</v>
      </c>
      <c r="G6" s="7" t="s">
        <v>186</v>
      </c>
      <c r="H6" s="7" t="s">
        <v>210</v>
      </c>
    </row>
    <row r="7" spans="1:8">
      <c r="A7" s="9" t="s">
        <v>170</v>
      </c>
      <c r="B7" s="9" t="s">
        <v>30</v>
      </c>
      <c r="C7" s="9" t="s">
        <v>28</v>
      </c>
      <c r="D7" s="9" t="s">
        <v>211</v>
      </c>
      <c r="E7" s="9" t="s">
        <v>25</v>
      </c>
      <c r="F7" s="9" t="s">
        <v>29</v>
      </c>
      <c r="G7" s="9" t="s">
        <v>212</v>
      </c>
      <c r="H7" s="9" t="s">
        <v>210</v>
      </c>
    </row>
    <row r="8" spans="1:8">
      <c r="A8" s="7" t="s">
        <v>173</v>
      </c>
      <c r="B8" s="7" t="s">
        <v>31</v>
      </c>
      <c r="C8" s="7" t="s">
        <v>32</v>
      </c>
      <c r="D8" s="7" t="s">
        <v>208</v>
      </c>
      <c r="E8" s="7" t="s">
        <v>33</v>
      </c>
      <c r="F8" s="7" t="s">
        <v>36</v>
      </c>
      <c r="G8" s="7" t="s">
        <v>213</v>
      </c>
      <c r="H8" s="7" t="s">
        <v>214</v>
      </c>
    </row>
    <row r="9" spans="1:8">
      <c r="A9" s="9" t="s">
        <v>177</v>
      </c>
      <c r="B9" s="9" t="s">
        <v>34</v>
      </c>
      <c r="C9" s="9" t="s">
        <v>32</v>
      </c>
      <c r="D9" s="9" t="s">
        <v>205</v>
      </c>
      <c r="E9" s="9" t="s">
        <v>33</v>
      </c>
      <c r="F9" s="9" t="s">
        <v>25</v>
      </c>
      <c r="G9" s="9" t="s">
        <v>215</v>
      </c>
      <c r="H9" s="9" t="s">
        <v>214</v>
      </c>
    </row>
    <row r="10" spans="1:8">
      <c r="A10" s="7" t="s">
        <v>179</v>
      </c>
      <c r="B10" s="7" t="s">
        <v>35</v>
      </c>
      <c r="C10" s="7" t="s">
        <v>32</v>
      </c>
      <c r="D10" s="7" t="s">
        <v>211</v>
      </c>
      <c r="E10" s="7" t="s">
        <v>25</v>
      </c>
      <c r="F10" s="7" t="s">
        <v>36</v>
      </c>
      <c r="G10" s="7" t="s">
        <v>216</v>
      </c>
      <c r="H10" s="7" t="s">
        <v>214</v>
      </c>
    </row>
    <row r="11" spans="1:8">
      <c r="A11" s="9" t="s">
        <v>182</v>
      </c>
      <c r="B11" s="9" t="s">
        <v>37</v>
      </c>
      <c r="C11" s="9" t="s">
        <v>38</v>
      </c>
      <c r="D11" s="9" t="s">
        <v>208</v>
      </c>
      <c r="E11" s="9" t="s">
        <v>39</v>
      </c>
      <c r="F11" s="9" t="s">
        <v>42</v>
      </c>
      <c r="G11" s="9" t="s">
        <v>209</v>
      </c>
      <c r="H11" s="9" t="s">
        <v>217</v>
      </c>
    </row>
    <row r="12" spans="1:8">
      <c r="A12" s="7" t="s">
        <v>171</v>
      </c>
      <c r="B12" s="7" t="s">
        <v>40</v>
      </c>
      <c r="C12" s="7" t="s">
        <v>38</v>
      </c>
      <c r="D12" s="7" t="s">
        <v>205</v>
      </c>
      <c r="E12" s="7" t="s">
        <v>39</v>
      </c>
      <c r="F12" s="7" t="s">
        <v>25</v>
      </c>
      <c r="G12" s="7" t="s">
        <v>206</v>
      </c>
      <c r="H12" s="7" t="s">
        <v>217</v>
      </c>
    </row>
    <row r="13" spans="1:8">
      <c r="A13" s="9" t="s">
        <v>187</v>
      </c>
      <c r="B13" s="9" t="s">
        <v>41</v>
      </c>
      <c r="C13" s="9" t="s">
        <v>38</v>
      </c>
      <c r="D13" s="9" t="s">
        <v>211</v>
      </c>
      <c r="E13" s="9" t="s">
        <v>25</v>
      </c>
      <c r="F13" s="9" t="s">
        <v>42</v>
      </c>
      <c r="G13" s="9" t="s">
        <v>212</v>
      </c>
      <c r="H13" s="9" t="s">
        <v>217</v>
      </c>
    </row>
    <row r="14" spans="1:8">
      <c r="A14" s="7" t="s">
        <v>189</v>
      </c>
      <c r="B14" s="7" t="s">
        <v>43</v>
      </c>
      <c r="C14" s="7" t="s">
        <v>44</v>
      </c>
      <c r="D14" s="7" t="s">
        <v>208</v>
      </c>
      <c r="E14" s="7" t="s">
        <v>24</v>
      </c>
      <c r="F14" s="7" t="s">
        <v>25</v>
      </c>
      <c r="G14" s="7" t="s">
        <v>218</v>
      </c>
      <c r="H14" s="7" t="s">
        <v>207</v>
      </c>
    </row>
    <row r="15" spans="1:8">
      <c r="A15" s="9" t="s">
        <v>192</v>
      </c>
      <c r="B15" s="9" t="s">
        <v>45</v>
      </c>
      <c r="C15" s="9" t="s">
        <v>46</v>
      </c>
      <c r="D15" s="9" t="s">
        <v>219</v>
      </c>
      <c r="E15" s="9" t="s">
        <v>25</v>
      </c>
      <c r="F15" s="9" t="s">
        <v>33</v>
      </c>
      <c r="G15" s="9" t="s">
        <v>220</v>
      </c>
      <c r="H15" s="9" t="s">
        <v>214</v>
      </c>
    </row>
  </sheetData>
  <mergeCells count="1">
    <mergeCell ref="A1:H1"/>
  </mergeCells>
  <dataValidations count="1">
    <dataValidation type="list" allowBlank="1" sqref="D4:D15">
      <formula1>"Shift Swap,Shift Change,Overtime,Emergency Call,Time Off,Other"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F28"/>
  <sheetViews>
    <sheetView workbookViewId="0">
      <selection activeCell="A1" sqref="A1:F1"/>
    </sheetView>
  </sheetViews>
  <sheetFormatPr defaultColWidth="9" defaultRowHeight="14.4" outlineLevelCol="5"/>
  <cols>
    <col min="1" max="6" width="18" customWidth="1"/>
  </cols>
  <sheetData>
    <row r="1" ht="18" spans="1:1">
      <c r="A1" s="1" t="s">
        <v>221</v>
      </c>
    </row>
    <row r="3" ht="15.6" spans="1:1">
      <c r="A3" s="2" t="s">
        <v>222</v>
      </c>
    </row>
    <row r="4" spans="1:4">
      <c r="A4" s="6" t="s">
        <v>21</v>
      </c>
      <c r="B4" s="6" t="s">
        <v>223</v>
      </c>
      <c r="C4" s="6" t="s">
        <v>4</v>
      </c>
      <c r="D4" s="6" t="s">
        <v>224</v>
      </c>
    </row>
    <row r="5" spans="1:4">
      <c r="A5" s="7" t="s">
        <v>23</v>
      </c>
      <c r="B5" s="7">
        <f>COUNTIF('Employee List'!B4:B100,A5)</f>
        <v>3</v>
      </c>
      <c r="C5" s="7">
        <f>SUMIF('Employee List'!B4:B100,A5,'Weekly Schedule'!H4:H100)</f>
        <v>96</v>
      </c>
      <c r="D5" s="8">
        <f t="shared" ref="D5:D10" si="0">IFERROR(C5/B5,0)</f>
        <v>32</v>
      </c>
    </row>
    <row r="6" spans="1:4">
      <c r="A6" s="9" t="s">
        <v>28</v>
      </c>
      <c r="B6" s="9">
        <f>COUNTIF('Employee List'!B4:B100,A6)</f>
        <v>3</v>
      </c>
      <c r="C6" s="9">
        <f>SUMIF('Employee List'!B4:B100,A6,'Weekly Schedule'!H4:H100)</f>
        <v>96</v>
      </c>
      <c r="D6" s="10">
        <f t="shared" si="0"/>
        <v>32</v>
      </c>
    </row>
    <row r="7" spans="1:4">
      <c r="A7" s="7" t="s">
        <v>32</v>
      </c>
      <c r="B7" s="7">
        <f>COUNTIF('Employee List'!B4:B100,A7)</f>
        <v>4</v>
      </c>
      <c r="C7" s="7">
        <f>SUMIF('Employee List'!B4:B100,A7,'Weekly Schedule'!H4:H100)</f>
        <v>128</v>
      </c>
      <c r="D7" s="8">
        <f t="shared" si="0"/>
        <v>32</v>
      </c>
    </row>
    <row r="8" spans="1:4">
      <c r="A8" s="9" t="s">
        <v>38</v>
      </c>
      <c r="B8" s="9">
        <f>COUNTIF('Employee List'!B4:B100,A8)</f>
        <v>3</v>
      </c>
      <c r="C8" s="9">
        <f>SUMIF('Employee List'!B4:B100,A8,'Weekly Schedule'!H4:H100)</f>
        <v>96</v>
      </c>
      <c r="D8" s="10">
        <f t="shared" si="0"/>
        <v>32</v>
      </c>
    </row>
    <row r="9" spans="1:4">
      <c r="A9" s="7" t="s">
        <v>44</v>
      </c>
      <c r="B9" s="7">
        <f>COUNTIF('Employee List'!B4:B100,A9)</f>
        <v>1</v>
      </c>
      <c r="C9" s="7">
        <f>SUMIF('Employee List'!B4:B100,A9,'Weekly Schedule'!H4:H100)</f>
        <v>40</v>
      </c>
      <c r="D9" s="8">
        <f t="shared" si="0"/>
        <v>40</v>
      </c>
    </row>
    <row r="10" spans="1:4">
      <c r="A10" s="9" t="s">
        <v>46</v>
      </c>
      <c r="B10" s="9">
        <f>COUNTIF('Employee List'!B4:B100,A10)</f>
        <v>1</v>
      </c>
      <c r="C10" s="9">
        <f>SUMIF('Employee List'!B4:B100,A10,'Weekly Schedule'!H4:H100)</f>
        <v>32</v>
      </c>
      <c r="D10" s="10">
        <f t="shared" si="0"/>
        <v>32</v>
      </c>
    </row>
    <row r="13" ht="15.6" spans="1:1">
      <c r="A13" s="2" t="s">
        <v>225</v>
      </c>
    </row>
    <row r="14" spans="1:3">
      <c r="A14" s="6" t="s">
        <v>226</v>
      </c>
      <c r="B14" s="6" t="s">
        <v>227</v>
      </c>
      <c r="C14" s="6" t="s">
        <v>228</v>
      </c>
    </row>
    <row r="15" spans="1:3">
      <c r="A15" s="7" t="s">
        <v>24</v>
      </c>
      <c r="B15" s="7">
        <f>COUNTIF('Weekly Schedule'!C4:G18,A15)</f>
        <v>17</v>
      </c>
      <c r="C15" s="11">
        <f t="shared" ref="C15:C21" si="1">IFERROR(B15/SUM($B$15:$B$21),0)</f>
        <v>0.226666666666667</v>
      </c>
    </row>
    <row r="16" spans="1:3">
      <c r="A16" s="9" t="s">
        <v>29</v>
      </c>
      <c r="B16" s="9">
        <f>COUNTIF('Weekly Schedule'!C4:G18,A16)</f>
        <v>12</v>
      </c>
      <c r="C16" s="12">
        <f t="shared" si="1"/>
        <v>0.16</v>
      </c>
    </row>
    <row r="17" spans="1:3">
      <c r="A17" s="7" t="s">
        <v>33</v>
      </c>
      <c r="B17" s="7">
        <f>COUNTIF('Weekly Schedule'!C4:G18,A17)</f>
        <v>12</v>
      </c>
      <c r="C17" s="11">
        <f t="shared" si="1"/>
        <v>0.16</v>
      </c>
    </row>
    <row r="18" spans="1:3">
      <c r="A18" s="9" t="s">
        <v>36</v>
      </c>
      <c r="B18" s="9">
        <f>COUNTIF('Weekly Schedule'!C4:G18,A18)</f>
        <v>8</v>
      </c>
      <c r="C18" s="12">
        <f t="shared" si="1"/>
        <v>0.106666666666667</v>
      </c>
    </row>
    <row r="19" spans="1:3">
      <c r="A19" s="7" t="s">
        <v>39</v>
      </c>
      <c r="B19" s="7">
        <f>COUNTIF('Weekly Schedule'!C4:G18,A19)</f>
        <v>8</v>
      </c>
      <c r="C19" s="11">
        <f t="shared" si="1"/>
        <v>0.106666666666667</v>
      </c>
    </row>
    <row r="20" spans="1:3">
      <c r="A20" s="9" t="s">
        <v>42</v>
      </c>
      <c r="B20" s="9">
        <f>COUNTIF('Weekly Schedule'!C4:G18,A20)</f>
        <v>4</v>
      </c>
      <c r="C20" s="12">
        <f t="shared" si="1"/>
        <v>0.0533333333333333</v>
      </c>
    </row>
    <row r="21" spans="1:3">
      <c r="A21" s="7" t="s">
        <v>25</v>
      </c>
      <c r="B21" s="7">
        <f>COUNTIF('Weekly Schedule'!C4:G18,A21)</f>
        <v>14</v>
      </c>
      <c r="C21" s="11">
        <f t="shared" si="1"/>
        <v>0.186666666666667</v>
      </c>
    </row>
    <row r="24" ht="15.6" spans="1:1">
      <c r="A24" s="2" t="s">
        <v>229</v>
      </c>
    </row>
    <row r="25" spans="1:5">
      <c r="A25" s="6" t="s">
        <v>155</v>
      </c>
      <c r="B25" s="6" t="s">
        <v>230</v>
      </c>
      <c r="C25" s="6" t="s">
        <v>160</v>
      </c>
      <c r="D25" s="6" t="s">
        <v>169</v>
      </c>
      <c r="E25" s="6" t="s">
        <v>231</v>
      </c>
    </row>
    <row r="26" spans="1:5">
      <c r="A26" s="7" t="s">
        <v>159</v>
      </c>
      <c r="B26" s="7">
        <f>COUNTIF('Time Off Requests'!G4:G100,A26)</f>
        <v>7</v>
      </c>
      <c r="C26" s="7">
        <f>COUNTIFS('Time Off Requests'!G4:G100,A26,'Time Off Requests'!H4:H100,"Approved")</f>
        <v>4</v>
      </c>
      <c r="D26" s="7">
        <f>COUNTIFS('Time Off Requests'!G4:G100,A26,'Time Off Requests'!H4:H100,"Pending")</f>
        <v>3</v>
      </c>
      <c r="E26" s="7">
        <f>SUMIF('Time Off Requests'!G4:G100,A26,'Time Off Requests'!F4:F100)</f>
        <v>26</v>
      </c>
    </row>
    <row r="27" spans="1:5">
      <c r="A27" s="9" t="s">
        <v>164</v>
      </c>
      <c r="B27" s="9">
        <f>COUNTIF('Time Off Requests'!G4:G100,A27)</f>
        <v>5</v>
      </c>
      <c r="C27" s="9">
        <f>COUNTIFS('Time Off Requests'!G4:G100,A27,'Time Off Requests'!H4:H100,"Approved")</f>
        <v>2</v>
      </c>
      <c r="D27" s="9">
        <f>COUNTIFS('Time Off Requests'!G4:G100,A27,'Time Off Requests'!H4:H100,"Pending")</f>
        <v>3</v>
      </c>
      <c r="E27" s="9">
        <f>SUMIF('Time Off Requests'!G4:G100,A27,'Time Off Requests'!F4:F100)</f>
        <v>5</v>
      </c>
    </row>
    <row r="28" spans="1:5">
      <c r="A28" s="7" t="s">
        <v>172</v>
      </c>
      <c r="B28" s="7">
        <f>COUNTIF('Time Off Requests'!G4:G100,A28)</f>
        <v>3</v>
      </c>
      <c r="C28" s="7">
        <f>COUNTIFS('Time Off Requests'!G4:G100,A28,'Time Off Requests'!H4:H100,"Approved")</f>
        <v>3</v>
      </c>
      <c r="D28" s="7">
        <f>COUNTIFS('Time Off Requests'!G4:G100,A28,'Time Off Requests'!H4:H100,"Pending")</f>
        <v>0</v>
      </c>
      <c r="E28" s="7">
        <f>SUMIF('Time Off Requests'!G4:G100,A28,'Time Off Requests'!F4:F100)</f>
        <v>3</v>
      </c>
    </row>
  </sheetData>
  <mergeCells count="1">
    <mergeCell ref="A1:F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L1"/>
  <sheetViews>
    <sheetView workbookViewId="0">
      <selection activeCell="A1" sqref="A1:L1"/>
    </sheetView>
  </sheetViews>
  <sheetFormatPr defaultColWidth="9" defaultRowHeight="14.4"/>
  <sheetData>
    <row r="1" ht="18" spans="1:1">
      <c r="A1" s="1" t="s">
        <v>232</v>
      </c>
    </row>
  </sheetData>
  <mergeCells count="1">
    <mergeCell ref="A1:L1"/>
  </mergeCells>
  <pageMargins left="0.75" right="0.75" top="1" bottom="1" header="0.5" footer="0.5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08080"/>
  </sheetPr>
  <dimension ref="A1:F35"/>
  <sheetViews>
    <sheetView workbookViewId="0">
      <selection activeCell="A1" sqref="A1:F1"/>
    </sheetView>
  </sheetViews>
  <sheetFormatPr defaultColWidth="9" defaultRowHeight="14.4" outlineLevelCol="5"/>
  <cols>
    <col min="1" max="1" width="14" customWidth="1"/>
    <col min="2" max="2" width="25" customWidth="1"/>
    <col min="3" max="6" width="18" customWidth="1"/>
  </cols>
  <sheetData>
    <row r="1" ht="18" spans="1:1">
      <c r="A1" s="1" t="s">
        <v>233</v>
      </c>
    </row>
    <row r="3" ht="15.6" spans="1:1">
      <c r="A3" s="2" t="s">
        <v>234</v>
      </c>
    </row>
    <row r="4" spans="1:1">
      <c r="A4" s="3" t="s">
        <v>235</v>
      </c>
    </row>
    <row r="5" spans="1:1">
      <c r="A5" s="4" t="s">
        <v>236</v>
      </c>
    </row>
    <row r="6" ht="15.6" spans="1:1">
      <c r="A6" s="2" t="s">
        <v>237</v>
      </c>
    </row>
    <row r="7" spans="1:1">
      <c r="A7" s="3" t="s">
        <v>238</v>
      </c>
    </row>
    <row r="8" spans="1:1">
      <c r="A8" s="4" t="s">
        <v>239</v>
      </c>
    </row>
    <row r="9" ht="15.6" spans="1:1">
      <c r="A9" s="2" t="s">
        <v>240</v>
      </c>
    </row>
    <row r="10" spans="1:1">
      <c r="A10" s="3" t="s">
        <v>241</v>
      </c>
    </row>
    <row r="11" spans="1:1">
      <c r="A11" s="4" t="s">
        <v>242</v>
      </c>
    </row>
    <row r="12" ht="15.6" spans="1:1">
      <c r="A12" s="2" t="s">
        <v>243</v>
      </c>
    </row>
    <row r="13" spans="1:1">
      <c r="A13" s="3" t="s">
        <v>244</v>
      </c>
    </row>
    <row r="14" spans="1:1">
      <c r="A14" s="4" t="s">
        <v>245</v>
      </c>
    </row>
    <row r="15" ht="15.6" spans="1:1">
      <c r="A15" s="2" t="s">
        <v>246</v>
      </c>
    </row>
    <row r="16" spans="1:1">
      <c r="A16" s="3" t="s">
        <v>247</v>
      </c>
    </row>
    <row r="17" spans="1:1">
      <c r="A17" s="4" t="s">
        <v>248</v>
      </c>
    </row>
    <row r="18" ht="15.6" spans="1:1">
      <c r="A18" s="2" t="s">
        <v>249</v>
      </c>
    </row>
    <row r="19" spans="1:1">
      <c r="A19" s="3" t="s">
        <v>250</v>
      </c>
    </row>
    <row r="20" spans="1:1">
      <c r="A20" s="4" t="s">
        <v>251</v>
      </c>
    </row>
    <row r="21" ht="15.6" spans="1:1">
      <c r="A21" s="2" t="s">
        <v>252</v>
      </c>
    </row>
    <row r="22" spans="1:1">
      <c r="A22" s="3" t="s">
        <v>253</v>
      </c>
    </row>
    <row r="23" spans="1:1">
      <c r="A23" s="4" t="s">
        <v>254</v>
      </c>
    </row>
    <row r="24" ht="15.6" spans="1:1">
      <c r="A24" s="2" t="s">
        <v>255</v>
      </c>
    </row>
    <row r="25" spans="1:1">
      <c r="A25" s="3" t="s">
        <v>256</v>
      </c>
    </row>
    <row r="26" spans="1:1">
      <c r="A26" s="4" t="s">
        <v>257</v>
      </c>
    </row>
    <row r="29" ht="15.6" spans="1:1">
      <c r="A29" s="2" t="s">
        <v>258</v>
      </c>
    </row>
    <row r="30" spans="1:1">
      <c r="A30" s="5" t="s">
        <v>259</v>
      </c>
    </row>
    <row r="31" spans="1:1">
      <c r="A31" s="5" t="s">
        <v>260</v>
      </c>
    </row>
    <row r="32" spans="1:1">
      <c r="A32" s="5" t="s">
        <v>261</v>
      </c>
    </row>
    <row r="33" spans="1:1">
      <c r="A33" s="5" t="s">
        <v>262</v>
      </c>
    </row>
    <row r="34" spans="1:1">
      <c r="A34" s="5" t="s">
        <v>263</v>
      </c>
    </row>
    <row r="35" spans="1:1">
      <c r="A35" s="5" t="s">
        <v>264</v>
      </c>
    </row>
  </sheetData>
  <mergeCells count="9">
    <mergeCell ref="A1:F1"/>
    <mergeCell ref="A5:F5"/>
    <mergeCell ref="A8:F8"/>
    <mergeCell ref="A11:F11"/>
    <mergeCell ref="A14:F14"/>
    <mergeCell ref="A17:F17"/>
    <mergeCell ref="A20:F20"/>
    <mergeCell ref="A23:F23"/>
    <mergeCell ref="A26:F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Dashboard</vt:lpstr>
      <vt:lpstr>Weekly Schedule</vt:lpstr>
      <vt:lpstr>Employee List</vt:lpstr>
      <vt:lpstr>Shift Types</vt:lpstr>
      <vt:lpstr>Time Off Requests</vt:lpstr>
      <vt:lpstr>Schedule History</vt:lpstr>
      <vt:lpstr>Reports</vt:lpstr>
      <vt:lpstr>Charts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企业用户_464106794</cp:lastModifiedBy>
  <dcterms:created xsi:type="dcterms:W3CDTF">2026-08-14T14:56:00Z</dcterms:created>
  <dcterms:modified xsi:type="dcterms:W3CDTF">2026-08-18T17:00:18Z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2D763E4E381544ABB981C4E1EB49BBB0_12</vt:lpwstr>
  </property>
  <property fmtid="{D5CDD505-2E9C-101B-9397-08002B2CF9AE}" pid="3" name="KSOProductBuildVer">
    <vt:lpwstr>2052-12.8.2.19823</vt:lpwstr>
  </property>
</Properties>
</file>